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filterPrivacy="1" codeName="ThisWorkbook" defaultThemeVersion="166925"/>
  <xr:revisionPtr revIDLastSave="0" documentId="13_ncr:40019_{F7E977C6-EC65-4CC4-BB5E-3A425BF2CF53}" xr6:coauthVersionLast="45" xr6:coauthVersionMax="45" xr10:uidLastSave="{00000000-0000-0000-0000-000000000000}"/>
  <bookViews>
    <workbookView xWindow="-120" yWindow="-120" windowWidth="29040" windowHeight="15840"/>
  </bookViews>
  <sheets>
    <sheet name="固定资产卡片" sheetId="1" r:id="rId1"/>
    <sheet name="Sheet2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" i="1" l="1"/>
  <c r="L5" i="1"/>
  <c r="Q5" i="1"/>
  <c r="P7" i="1"/>
  <c r="L7" i="1"/>
  <c r="Q7" i="1"/>
  <c r="P9" i="1"/>
  <c r="Q9" i="1"/>
  <c r="P3" i="1"/>
  <c r="Q3" i="1"/>
  <c r="P8" i="1"/>
  <c r="Q8" i="1"/>
  <c r="P6" i="1"/>
  <c r="Q6" i="1"/>
  <c r="P4" i="1"/>
  <c r="Q4" i="1"/>
  <c r="L3" i="1"/>
  <c r="L9" i="1"/>
  <c r="M9" i="1"/>
  <c r="L8" i="1"/>
  <c r="M8" i="1"/>
  <c r="M7" i="1"/>
  <c r="L6" i="1"/>
  <c r="M6" i="1"/>
  <c r="M5" i="1"/>
  <c r="L4" i="1"/>
  <c r="M4" i="1"/>
  <c r="M3" i="1"/>
  <c r="P9" i="2"/>
  <c r="Q9" i="2"/>
  <c r="L9" i="2"/>
  <c r="M9" i="2"/>
  <c r="P8" i="2"/>
  <c r="Q8" i="2"/>
  <c r="L8" i="2"/>
  <c r="M8" i="2"/>
  <c r="P7" i="2"/>
  <c r="L7" i="2"/>
  <c r="Q7" i="2"/>
  <c r="M7" i="2"/>
  <c r="P6" i="2"/>
  <c r="Q6" i="2"/>
  <c r="L6" i="2"/>
  <c r="M6" i="2"/>
  <c r="P5" i="2"/>
  <c r="L5" i="2"/>
  <c r="Q5" i="2"/>
  <c r="M5" i="2"/>
  <c r="P4" i="2"/>
  <c r="Q4" i="2"/>
  <c r="L4" i="2"/>
  <c r="M4" i="2"/>
  <c r="P3" i="2"/>
  <c r="Q3" i="2"/>
  <c r="L3" i="2"/>
  <c r="M3" i="2"/>
</calcChain>
</file>

<file path=xl/sharedStrings.xml><?xml version="1.0" encoding="utf-8"?>
<sst xmlns="http://schemas.openxmlformats.org/spreadsheetml/2006/main" count="122" uniqueCount="44">
  <si>
    <t>固定资产卡片</t>
    <phoneticPr fontId="1" type="noConversion"/>
  </si>
  <si>
    <t>卡片编号</t>
    <phoneticPr fontId="1" type="noConversion"/>
  </si>
  <si>
    <t>固定资产编号</t>
    <phoneticPr fontId="1" type="noConversion"/>
  </si>
  <si>
    <t>固定资产名称</t>
    <phoneticPr fontId="1" type="noConversion"/>
  </si>
  <si>
    <t>规格型号</t>
    <phoneticPr fontId="1" type="noConversion"/>
  </si>
  <si>
    <t>部门名称</t>
    <phoneticPr fontId="1" type="noConversion"/>
  </si>
  <si>
    <t>使用状况</t>
    <phoneticPr fontId="1" type="noConversion"/>
  </si>
  <si>
    <t>增加方式</t>
    <phoneticPr fontId="1" type="noConversion"/>
  </si>
  <si>
    <t>减少方式</t>
    <phoneticPr fontId="1" type="noConversion"/>
  </si>
  <si>
    <t>开始使用日期</t>
    <phoneticPr fontId="1" type="noConversion"/>
  </si>
  <si>
    <t>预计使用年数</t>
    <phoneticPr fontId="1" type="noConversion"/>
  </si>
  <si>
    <t>原值</t>
    <phoneticPr fontId="1" type="noConversion"/>
  </si>
  <si>
    <t>净残值率</t>
    <phoneticPr fontId="1" type="noConversion"/>
  </si>
  <si>
    <t>净残值</t>
    <phoneticPr fontId="1" type="noConversion"/>
  </si>
  <si>
    <t>折旧方法</t>
    <phoneticPr fontId="1" type="noConversion"/>
  </si>
  <si>
    <t>离心泵</t>
    <phoneticPr fontId="1" type="noConversion"/>
  </si>
  <si>
    <t>WZ101</t>
    <phoneticPr fontId="1" type="noConversion"/>
  </si>
  <si>
    <t>在用</t>
  </si>
  <si>
    <t>直接购入</t>
  </si>
  <si>
    <t>平均年限法</t>
  </si>
  <si>
    <t>砖混结构</t>
    <phoneticPr fontId="1" type="noConversion"/>
  </si>
  <si>
    <t>厂部</t>
  </si>
  <si>
    <t>在建工程转入</t>
  </si>
  <si>
    <t>办公楼</t>
    <phoneticPr fontId="1" type="noConversion"/>
  </si>
  <si>
    <t>双倍余额递减法</t>
  </si>
  <si>
    <t>货车</t>
    <phoneticPr fontId="1" type="noConversion"/>
  </si>
  <si>
    <t>LG4600</t>
    <phoneticPr fontId="1" type="noConversion"/>
  </si>
  <si>
    <t>销售部</t>
  </si>
  <si>
    <t>电脑</t>
    <phoneticPr fontId="1" type="noConversion"/>
  </si>
  <si>
    <t>AF706</t>
    <phoneticPr fontId="1" type="noConversion"/>
  </si>
  <si>
    <t>人事部</t>
  </si>
  <si>
    <t>财务部</t>
  </si>
  <si>
    <t>轿车</t>
    <phoneticPr fontId="1" type="noConversion"/>
  </si>
  <si>
    <t>Z2526</t>
    <phoneticPr fontId="1" type="noConversion"/>
  </si>
  <si>
    <t>厂部</t>
    <phoneticPr fontId="1" type="noConversion"/>
  </si>
  <si>
    <t>在用</t>
    <phoneticPr fontId="1" type="noConversion"/>
  </si>
  <si>
    <t>直接购入</t>
    <phoneticPr fontId="1" type="noConversion"/>
  </si>
  <si>
    <t>平均年限法</t>
    <phoneticPr fontId="1" type="noConversion"/>
  </si>
  <si>
    <t>车间</t>
    <phoneticPr fontId="1" type="noConversion"/>
  </si>
  <si>
    <t>厂房</t>
    <phoneticPr fontId="1" type="noConversion"/>
  </si>
  <si>
    <t>本月折旧额</t>
    <phoneticPr fontId="1" type="noConversion"/>
  </si>
  <si>
    <t>当前日期</t>
    <phoneticPr fontId="1" type="noConversion"/>
  </si>
  <si>
    <t>已提折旧月份</t>
    <phoneticPr fontId="1" type="noConversion"/>
  </si>
  <si>
    <t>已提折旧年份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</si>
</sst>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¥&quot;#,##0.00;[Red]&quot;¥&quot;\-#,##0.00"/>
    <numFmt numFmtId="176" formatCode="0000"/>
    <numFmt numFmtId="177" formatCode="0.00_ "/>
  </numFmts>
  <fonts count="6" x14ac:knownFonts="1">
    <font>
      <sz val="12"/>
      <name val="宋体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8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176" fontId="3" fillId="0" borderId="0" xfId="0" applyNumberFormat="1" applyFont="1"/>
    <xf numFmtId="14" fontId="3" fillId="0" borderId="0" xfId="0" applyNumberFormat="1" applyFont="1"/>
    <xf numFmtId="177" fontId="3" fillId="0" borderId="0" xfId="0" applyNumberFormat="1" applyFont="1"/>
    <xf numFmtId="0" fontId="3" fillId="0" borderId="0" xfId="0" applyNumberFormat="1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176" fontId="5" fillId="0" borderId="0" xfId="0" applyNumberFormat="1" applyFont="1"/>
    <xf numFmtId="14" fontId="5" fillId="0" borderId="0" xfId="0" applyNumberFormat="1" applyFont="1"/>
    <xf numFmtId="177" fontId="5" fillId="0" borderId="0" xfId="0" applyNumberFormat="1" applyFont="1"/>
    <xf numFmtId="0" fontId="5" fillId="0" borderId="0" xfId="0" applyNumberFormat="1" applyFont="1"/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77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8" fontId="5" fillId="0" borderId="0" xfId="0" applyNumberFormat="1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9"/>
  <sheetViews>
    <sheetView tabSelected="1" topLeftCell="E1" workbookViewId="0">
      <selection activeCell="P22" sqref="P22"/>
    </sheetView>
  </sheetViews>
  <sheetFormatPr defaultRowHeight="14.25" x14ac:dyDescent="0.15"/>
  <cols>
    <col min="1" max="1" width="5.375" style="7" customWidth="1"/>
    <col min="2" max="2" width="8.125" style="7" customWidth="1"/>
    <col min="3" max="3" width="8.25" style="7" customWidth="1"/>
    <col min="4" max="4" width="6" style="7" customWidth="1"/>
    <col min="5" max="17" width="11.75" style="7" customWidth="1"/>
    <col min="18" max="18" width="16.875" style="7" customWidth="1"/>
    <col min="19" max="16384" width="9" style="7"/>
  </cols>
  <sheetData>
    <row r="1" spans="1:20" ht="20.45" customHeight="1" x14ac:dyDescent="0.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20" s="1" customFormat="1" ht="18.600000000000001" customHeight="1" x14ac:dyDescent="0.1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41</v>
      </c>
      <c r="L2" s="13" t="s">
        <v>42</v>
      </c>
      <c r="M2" s="13" t="s">
        <v>43</v>
      </c>
      <c r="N2" s="13" t="s">
        <v>11</v>
      </c>
      <c r="O2" s="13" t="s">
        <v>12</v>
      </c>
      <c r="P2" s="13" t="s">
        <v>13</v>
      </c>
      <c r="Q2" s="13" t="s">
        <v>40</v>
      </c>
      <c r="R2" s="13" t="s">
        <v>14</v>
      </c>
    </row>
    <row r="3" spans="1:20" x14ac:dyDescent="0.15">
      <c r="A3" s="14">
        <v>1</v>
      </c>
      <c r="B3" s="13">
        <v>211001</v>
      </c>
      <c r="C3" s="13" t="s">
        <v>15</v>
      </c>
      <c r="D3" s="13" t="s">
        <v>16</v>
      </c>
      <c r="E3" s="13" t="s">
        <v>38</v>
      </c>
      <c r="F3" s="13" t="s">
        <v>17</v>
      </c>
      <c r="G3" s="13" t="s">
        <v>18</v>
      </c>
      <c r="H3" s="13"/>
      <c r="I3" s="15">
        <v>36566</v>
      </c>
      <c r="J3" s="13">
        <v>10</v>
      </c>
      <c r="K3" s="15">
        <v>38656</v>
      </c>
      <c r="L3" s="13">
        <f>INT(DAYS360(I3,K3)/30)</f>
        <v>68</v>
      </c>
      <c r="M3" s="16">
        <f>L3/12</f>
        <v>5.666666666666667</v>
      </c>
      <c r="N3" s="16">
        <v>40000</v>
      </c>
      <c r="O3" s="17">
        <v>5.0000000000000001E-3</v>
      </c>
      <c r="P3" s="16">
        <f>N3*O3</f>
        <v>200</v>
      </c>
      <c r="Q3" s="18">
        <f>SLN(N3,P3,J3)/12</f>
        <v>331.66666666666669</v>
      </c>
      <c r="R3" s="13" t="s">
        <v>19</v>
      </c>
    </row>
    <row r="4" spans="1:20" x14ac:dyDescent="0.15">
      <c r="A4" s="14">
        <v>2</v>
      </c>
      <c r="B4" s="13">
        <v>212001</v>
      </c>
      <c r="C4" s="13" t="s">
        <v>39</v>
      </c>
      <c r="D4" s="13" t="s">
        <v>20</v>
      </c>
      <c r="E4" s="13" t="s">
        <v>21</v>
      </c>
      <c r="F4" s="13" t="s">
        <v>17</v>
      </c>
      <c r="G4" s="13" t="s">
        <v>22</v>
      </c>
      <c r="H4" s="13"/>
      <c r="I4" s="15">
        <v>36581</v>
      </c>
      <c r="J4" s="13">
        <v>20</v>
      </c>
      <c r="K4" s="15">
        <v>38656</v>
      </c>
      <c r="L4" s="13">
        <f t="shared" ref="L4:L9" si="0">INT(DAYS360(I4,K4)/30)</f>
        <v>68</v>
      </c>
      <c r="M4" s="16">
        <f t="shared" ref="M4:M9" si="1">L4/12</f>
        <v>5.666666666666667</v>
      </c>
      <c r="N4" s="16">
        <v>1000000</v>
      </c>
      <c r="O4" s="17">
        <v>5.0000000000000001E-3</v>
      </c>
      <c r="P4" s="16">
        <f t="shared" ref="P4:P9" si="2">N4*O4</f>
        <v>5000</v>
      </c>
      <c r="Q4" s="18">
        <f>SLN(N4,P4,J4)/12</f>
        <v>4145.833333333333</v>
      </c>
      <c r="R4" s="13" t="s">
        <v>19</v>
      </c>
      <c r="S4" s="1"/>
      <c r="T4" s="1"/>
    </row>
    <row r="5" spans="1:20" x14ac:dyDescent="0.15">
      <c r="A5" s="14">
        <v>3</v>
      </c>
      <c r="B5" s="13">
        <v>212002</v>
      </c>
      <c r="C5" s="13" t="s">
        <v>23</v>
      </c>
      <c r="D5" s="13" t="s">
        <v>20</v>
      </c>
      <c r="E5" s="13" t="s">
        <v>21</v>
      </c>
      <c r="F5" s="13" t="s">
        <v>17</v>
      </c>
      <c r="G5" s="13" t="s">
        <v>22</v>
      </c>
      <c r="H5" s="13"/>
      <c r="I5" s="15">
        <v>36955</v>
      </c>
      <c r="J5" s="13">
        <v>20</v>
      </c>
      <c r="K5" s="15">
        <v>38656</v>
      </c>
      <c r="L5" s="13">
        <f t="shared" si="0"/>
        <v>55</v>
      </c>
      <c r="M5" s="16">
        <f t="shared" si="1"/>
        <v>4.583333333333333</v>
      </c>
      <c r="N5" s="16">
        <v>500000</v>
      </c>
      <c r="O5" s="17">
        <v>5.0000000000000001E-3</v>
      </c>
      <c r="P5" s="16">
        <f t="shared" si="2"/>
        <v>2500</v>
      </c>
      <c r="Q5" s="18">
        <f>DDB(N5,P5,J5*12,L5,2)</f>
        <v>2651.7793657184898</v>
      </c>
      <c r="R5" s="13" t="s">
        <v>24</v>
      </c>
      <c r="S5" s="1"/>
      <c r="T5" s="1"/>
    </row>
    <row r="6" spans="1:20" x14ac:dyDescent="0.15">
      <c r="A6" s="14">
        <v>4</v>
      </c>
      <c r="B6" s="13">
        <v>214004</v>
      </c>
      <c r="C6" s="13" t="s">
        <v>25</v>
      </c>
      <c r="D6" s="13" t="s">
        <v>26</v>
      </c>
      <c r="E6" s="13" t="s">
        <v>27</v>
      </c>
      <c r="F6" s="13" t="s">
        <v>17</v>
      </c>
      <c r="G6" s="13" t="s">
        <v>18</v>
      </c>
      <c r="H6" s="13"/>
      <c r="I6" s="15">
        <v>37026</v>
      </c>
      <c r="J6" s="13">
        <v>10</v>
      </c>
      <c r="K6" s="15">
        <v>38656</v>
      </c>
      <c r="L6" s="13">
        <f t="shared" si="0"/>
        <v>53</v>
      </c>
      <c r="M6" s="16">
        <f t="shared" si="1"/>
        <v>4.416666666666667</v>
      </c>
      <c r="N6" s="16">
        <v>80000</v>
      </c>
      <c r="O6" s="17">
        <v>5.0000000000000001E-3</v>
      </c>
      <c r="P6" s="16">
        <f t="shared" si="2"/>
        <v>400</v>
      </c>
      <c r="Q6" s="18">
        <f>SLN(N6,P6,J6)/12</f>
        <v>663.33333333333337</v>
      </c>
      <c r="R6" s="13" t="s">
        <v>19</v>
      </c>
      <c r="S6" s="1"/>
      <c r="T6" s="1"/>
    </row>
    <row r="7" spans="1:20" x14ac:dyDescent="0.15">
      <c r="A7" s="14">
        <v>5</v>
      </c>
      <c r="B7" s="13">
        <v>216001</v>
      </c>
      <c r="C7" s="13" t="s">
        <v>28</v>
      </c>
      <c r="D7" s="13" t="s">
        <v>29</v>
      </c>
      <c r="E7" s="13" t="s">
        <v>30</v>
      </c>
      <c r="F7" s="13" t="s">
        <v>17</v>
      </c>
      <c r="G7" s="13" t="s">
        <v>18</v>
      </c>
      <c r="H7" s="13"/>
      <c r="I7" s="15">
        <v>37386</v>
      </c>
      <c r="J7" s="13">
        <v>5</v>
      </c>
      <c r="K7" s="15">
        <v>38656</v>
      </c>
      <c r="L7" s="13">
        <f t="shared" si="0"/>
        <v>41</v>
      </c>
      <c r="M7" s="16">
        <f t="shared" si="1"/>
        <v>3.4166666666666665</v>
      </c>
      <c r="N7" s="16">
        <v>4500</v>
      </c>
      <c r="O7" s="17">
        <v>5.0000000000000001E-3</v>
      </c>
      <c r="P7" s="16">
        <f t="shared" si="2"/>
        <v>22.5</v>
      </c>
      <c r="Q7" s="18">
        <f>DDB(N7,P7,J7*12,L7,2)</f>
        <v>38.651022384696788</v>
      </c>
      <c r="R7" s="13" t="s">
        <v>24</v>
      </c>
      <c r="S7" s="1"/>
      <c r="T7" s="1"/>
    </row>
    <row r="8" spans="1:20" x14ac:dyDescent="0.15">
      <c r="A8" s="14">
        <v>7</v>
      </c>
      <c r="B8" s="13">
        <v>210002</v>
      </c>
      <c r="C8" s="13" t="s">
        <v>28</v>
      </c>
      <c r="D8" s="13" t="s">
        <v>29</v>
      </c>
      <c r="E8" s="13" t="s">
        <v>31</v>
      </c>
      <c r="F8" s="13" t="s">
        <v>17</v>
      </c>
      <c r="G8" s="13" t="s">
        <v>18</v>
      </c>
      <c r="H8" s="13"/>
      <c r="I8" s="15">
        <v>38362</v>
      </c>
      <c r="J8" s="13">
        <v>8</v>
      </c>
      <c r="K8" s="15">
        <v>38656</v>
      </c>
      <c r="L8" s="13">
        <f t="shared" si="0"/>
        <v>9</v>
      </c>
      <c r="M8" s="16">
        <f t="shared" si="1"/>
        <v>0.75</v>
      </c>
      <c r="N8" s="16">
        <v>3800</v>
      </c>
      <c r="O8" s="17">
        <v>5.0000000000000001E-3</v>
      </c>
      <c r="P8" s="16">
        <f t="shared" si="2"/>
        <v>19</v>
      </c>
      <c r="Q8" s="18">
        <f>SLN(N8,P8,J8)/12</f>
        <v>39.385416666666664</v>
      </c>
      <c r="R8" s="13" t="s">
        <v>19</v>
      </c>
      <c r="S8" s="1"/>
      <c r="T8" s="1"/>
    </row>
    <row r="9" spans="1:20" x14ac:dyDescent="0.15">
      <c r="A9" s="14">
        <v>8</v>
      </c>
      <c r="B9" s="13">
        <v>212003</v>
      </c>
      <c r="C9" s="13" t="s">
        <v>32</v>
      </c>
      <c r="D9" s="13" t="s">
        <v>33</v>
      </c>
      <c r="E9" s="13" t="s">
        <v>34</v>
      </c>
      <c r="F9" s="13" t="s">
        <v>35</v>
      </c>
      <c r="G9" s="13" t="s">
        <v>36</v>
      </c>
      <c r="H9" s="13"/>
      <c r="I9" s="15">
        <v>38413</v>
      </c>
      <c r="J9" s="13">
        <v>20</v>
      </c>
      <c r="K9" s="15">
        <v>38656</v>
      </c>
      <c r="L9" s="13">
        <f t="shared" si="0"/>
        <v>7</v>
      </c>
      <c r="M9" s="16">
        <f t="shared" si="1"/>
        <v>0.58333333333333337</v>
      </c>
      <c r="N9" s="16">
        <v>200000</v>
      </c>
      <c r="O9" s="17">
        <v>5.0000000000000001E-3</v>
      </c>
      <c r="P9" s="16">
        <f t="shared" si="2"/>
        <v>1000</v>
      </c>
      <c r="Q9" s="18">
        <f>SLN(N9,P9,J9)/12</f>
        <v>829.16666666666663</v>
      </c>
      <c r="R9" s="13" t="s">
        <v>37</v>
      </c>
      <c r="S9" s="1"/>
      <c r="T9" s="1"/>
    </row>
    <row r="10" spans="1:20" x14ac:dyDescent="0.15">
      <c r="A10" s="2"/>
      <c r="B10" s="1"/>
      <c r="C10" s="1"/>
      <c r="D10" s="1"/>
      <c r="E10" s="1"/>
      <c r="F10" s="1"/>
      <c r="G10" s="1"/>
      <c r="H10" s="1"/>
      <c r="I10" s="3"/>
      <c r="J10" s="1"/>
      <c r="K10" s="1"/>
      <c r="L10" s="1"/>
      <c r="M10" s="1"/>
      <c r="N10" s="4"/>
      <c r="O10" s="5"/>
      <c r="P10" s="4"/>
      <c r="Q10" s="1"/>
      <c r="R10" s="1"/>
      <c r="S10" s="1"/>
      <c r="T10" s="1"/>
    </row>
    <row r="11" spans="1:20" x14ac:dyDescent="0.15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4"/>
      <c r="O11" s="1"/>
      <c r="P11" s="1"/>
      <c r="Q11" s="1"/>
      <c r="R11" s="1"/>
      <c r="S11" s="1"/>
      <c r="T11" s="1"/>
    </row>
    <row r="12" spans="1:20" x14ac:dyDescent="0.15">
      <c r="H12" s="1"/>
      <c r="I12" s="1"/>
      <c r="J12" s="1"/>
      <c r="K12" s="1"/>
      <c r="L12" s="1"/>
      <c r="M12" s="1"/>
      <c r="N12" s="4"/>
      <c r="O12" s="1"/>
      <c r="P12" s="1"/>
      <c r="Q12" s="1"/>
      <c r="R12" s="1"/>
      <c r="S12" s="1"/>
      <c r="T12" s="1"/>
    </row>
    <row r="13" spans="1:20" x14ac:dyDescent="0.15">
      <c r="H13" s="1"/>
      <c r="I13" s="1"/>
      <c r="J13" s="1"/>
      <c r="K13" s="1"/>
      <c r="L13" s="1"/>
      <c r="M13" s="1"/>
      <c r="N13" s="4"/>
      <c r="O13" s="1"/>
      <c r="P13" s="1"/>
      <c r="Q13" s="1"/>
      <c r="R13" s="1"/>
      <c r="S13" s="1"/>
      <c r="T13" s="1"/>
    </row>
    <row r="14" spans="1:20" x14ac:dyDescent="0.15">
      <c r="H14" s="1"/>
      <c r="I14" s="1"/>
      <c r="J14" s="1"/>
      <c r="K14" s="1"/>
      <c r="L14" s="1"/>
      <c r="M14" s="1"/>
      <c r="N14" s="4"/>
      <c r="O14" s="1"/>
      <c r="P14" s="1"/>
      <c r="Q14" s="1"/>
      <c r="R14" s="1"/>
      <c r="S14" s="1"/>
      <c r="T14" s="1"/>
    </row>
    <row r="15" spans="1:20" x14ac:dyDescent="0.15">
      <c r="H15" s="1"/>
      <c r="I15" s="1"/>
      <c r="J15" s="1"/>
      <c r="K15" s="1"/>
      <c r="L15" s="1"/>
      <c r="M15" s="1"/>
      <c r="N15" s="4"/>
      <c r="O15" s="1"/>
      <c r="P15" s="1"/>
      <c r="Q15" s="1"/>
      <c r="R15" s="1"/>
    </row>
    <row r="16" spans="1:20" x14ac:dyDescent="0.15">
      <c r="H16" s="1"/>
      <c r="I16" s="1"/>
      <c r="J16" s="1"/>
      <c r="K16" s="1"/>
      <c r="L16" s="1"/>
      <c r="M16" s="1"/>
      <c r="N16" s="4"/>
      <c r="O16" s="1"/>
      <c r="P16" s="1"/>
      <c r="Q16" s="1"/>
      <c r="R16" s="1"/>
    </row>
    <row r="17" spans="1:18" x14ac:dyDescent="0.1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4"/>
      <c r="O17" s="1"/>
      <c r="P17" s="1"/>
      <c r="Q17" s="1"/>
      <c r="R17" s="1"/>
    </row>
    <row r="18" spans="1:18" x14ac:dyDescent="0.1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4"/>
      <c r="O18" s="1"/>
      <c r="P18" s="1"/>
      <c r="Q18" s="1"/>
      <c r="R18" s="1"/>
    </row>
    <row r="19" spans="1:18" x14ac:dyDescent="0.1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4"/>
      <c r="O19" s="1"/>
      <c r="P19" s="1"/>
      <c r="Q19" s="1"/>
      <c r="R19" s="1"/>
    </row>
    <row r="20" spans="1:18" x14ac:dyDescent="0.1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4"/>
      <c r="O20" s="1"/>
      <c r="P20" s="1"/>
      <c r="Q20" s="1"/>
      <c r="R20" s="1"/>
    </row>
    <row r="21" spans="1:18" x14ac:dyDescent="0.1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4"/>
      <c r="O21" s="1"/>
      <c r="P21" s="1"/>
      <c r="Q21" s="1"/>
      <c r="R21" s="1"/>
    </row>
    <row r="22" spans="1:18" x14ac:dyDescent="0.1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4"/>
      <c r="O22" s="1"/>
      <c r="P22" s="1"/>
      <c r="Q22" s="1"/>
      <c r="R22" s="1"/>
    </row>
    <row r="23" spans="1:18" x14ac:dyDescent="0.1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4"/>
      <c r="O23" s="1"/>
      <c r="P23" s="1"/>
      <c r="Q23" s="1"/>
      <c r="R23" s="1"/>
    </row>
    <row r="24" spans="1:18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4"/>
      <c r="O24" s="1"/>
      <c r="P24" s="1"/>
      <c r="Q24" s="1"/>
      <c r="R24" s="1"/>
    </row>
    <row r="25" spans="1:18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4"/>
      <c r="O25" s="1"/>
      <c r="P25" s="1"/>
      <c r="Q25" s="1"/>
      <c r="R25" s="1"/>
    </row>
    <row r="26" spans="1:18" x14ac:dyDescent="0.15">
      <c r="N26" s="4"/>
      <c r="O26" s="1"/>
    </row>
    <row r="27" spans="1:18" x14ac:dyDescent="0.15">
      <c r="N27" s="4"/>
      <c r="O27" s="1"/>
    </row>
    <row r="28" spans="1:18" x14ac:dyDescent="0.15">
      <c r="N28" s="4"/>
      <c r="O28" s="1"/>
    </row>
    <row r="29" spans="1:18" x14ac:dyDescent="0.15">
      <c r="N29" s="4"/>
      <c r="O29" s="1"/>
    </row>
    <row r="30" spans="1:18" x14ac:dyDescent="0.15">
      <c r="N30" s="4"/>
      <c r="O30" s="1"/>
    </row>
    <row r="31" spans="1:18" x14ac:dyDescent="0.15">
      <c r="N31" s="4"/>
      <c r="O31" s="1"/>
    </row>
    <row r="32" spans="1:18" x14ac:dyDescent="0.15">
      <c r="N32" s="4"/>
      <c r="O32" s="1"/>
    </row>
    <row r="33" spans="14:15" x14ac:dyDescent="0.15">
      <c r="N33" s="4"/>
      <c r="O33" s="1"/>
    </row>
    <row r="34" spans="14:15" x14ac:dyDescent="0.15">
      <c r="N34" s="4"/>
      <c r="O34" s="1"/>
    </row>
    <row r="35" spans="14:15" x14ac:dyDescent="0.15">
      <c r="N35" s="4"/>
      <c r="O35" s="1"/>
    </row>
    <row r="36" spans="14:15" x14ac:dyDescent="0.15">
      <c r="N36" s="4"/>
      <c r="O36" s="1"/>
    </row>
    <row r="37" spans="14:15" x14ac:dyDescent="0.15">
      <c r="N37" s="4"/>
      <c r="O37" s="1"/>
    </row>
    <row r="38" spans="14:15" x14ac:dyDescent="0.15">
      <c r="N38" s="4"/>
      <c r="O38" s="1"/>
    </row>
    <row r="39" spans="14:15" x14ac:dyDescent="0.15">
      <c r="O39" s="1"/>
    </row>
  </sheetData>
  <mergeCells count="1">
    <mergeCell ref="A1:R1"/>
  </mergeCells>
  <phoneticPr fontId="1" type="noConversion"/>
  <dataValidations count="5">
    <dataValidation type="list" allowBlank="1" showInputMessage="1" showErrorMessage="1" sqref="R3:R32">
      <formula1>"平均年限法,双倍余额递减法,年数总和法,工作量法"</formula1>
    </dataValidation>
    <dataValidation type="list" allowBlank="1" showInputMessage="1" showErrorMessage="1" sqref="F17:F27 F3:F11">
      <formula1>"在用,季节性停用,停用"</formula1>
    </dataValidation>
    <dataValidation type="list" allowBlank="1" showInputMessage="1" showErrorMessage="1" sqref="G17:G18 G3:G11">
      <formula1>"直接购入,在建工程转入,捐赠,投资者投入"</formula1>
    </dataValidation>
    <dataValidation type="list" allowBlank="1" showInputMessage="1" showErrorMessage="1" sqref="E17:E20 E3:E11">
      <formula1>"财务部,人事部,销售部,车间,办公室,厂部"</formula1>
    </dataValidation>
    <dataValidation type="list" allowBlank="1" showInputMessage="1" showErrorMessage="1" sqref="H3:H27">
      <formula1>"出售,报废,挑拨,投资"</formula1>
    </dataValidation>
  </dataValidation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8"/>
  <sheetViews>
    <sheetView topLeftCell="E1" workbookViewId="0">
      <selection activeCell="P18" sqref="P18"/>
    </sheetView>
  </sheetViews>
  <sheetFormatPr defaultRowHeight="13.5" x14ac:dyDescent="0.15"/>
  <cols>
    <col min="1" max="1" width="5.375" style="8" customWidth="1"/>
    <col min="2" max="2" width="8.125" style="8" customWidth="1"/>
    <col min="3" max="3" width="8.25" style="8" customWidth="1"/>
    <col min="4" max="4" width="6" style="8" customWidth="1"/>
    <col min="5" max="17" width="12" style="8" customWidth="1"/>
    <col min="18" max="18" width="20.375" style="8" customWidth="1"/>
    <col min="19" max="16384" width="9" style="8"/>
  </cols>
  <sheetData>
    <row r="1" spans="1:18" ht="20.45" customHeight="1" x14ac:dyDescent="0.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8.600000000000001" customHeight="1" x14ac:dyDescent="0.1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41</v>
      </c>
      <c r="L2" s="13" t="s">
        <v>42</v>
      </c>
      <c r="M2" s="13" t="s">
        <v>43</v>
      </c>
      <c r="N2" s="13" t="s">
        <v>11</v>
      </c>
      <c r="O2" s="13" t="s">
        <v>12</v>
      </c>
      <c r="P2" s="13" t="s">
        <v>13</v>
      </c>
      <c r="Q2" s="13" t="s">
        <v>40</v>
      </c>
      <c r="R2" s="13" t="s">
        <v>14</v>
      </c>
    </row>
    <row r="3" spans="1:18" x14ac:dyDescent="0.15">
      <c r="A3" s="14">
        <v>1</v>
      </c>
      <c r="B3" s="13">
        <v>211001</v>
      </c>
      <c r="C3" s="13" t="s">
        <v>15</v>
      </c>
      <c r="D3" s="13" t="s">
        <v>16</v>
      </c>
      <c r="E3" s="13" t="s">
        <v>38</v>
      </c>
      <c r="F3" s="13" t="s">
        <v>17</v>
      </c>
      <c r="G3" s="13" t="s">
        <v>18</v>
      </c>
      <c r="H3" s="13"/>
      <c r="I3" s="15">
        <v>36566</v>
      </c>
      <c r="J3" s="13">
        <v>10</v>
      </c>
      <c r="K3" s="15">
        <v>38656</v>
      </c>
      <c r="L3" s="13">
        <f>INT(DAYS360(I3,K3)/30)</f>
        <v>68</v>
      </c>
      <c r="M3" s="16">
        <f>L3/12</f>
        <v>5.666666666666667</v>
      </c>
      <c r="N3" s="16">
        <v>40000</v>
      </c>
      <c r="O3" s="17">
        <v>5.0000000000000001E-3</v>
      </c>
      <c r="P3" s="16">
        <f>N3*O3</f>
        <v>200</v>
      </c>
      <c r="Q3" s="18">
        <f>SLN(N3,P3,J3)/12</f>
        <v>331.66666666666669</v>
      </c>
      <c r="R3" s="13" t="s">
        <v>19</v>
      </c>
    </row>
    <row r="4" spans="1:18" x14ac:dyDescent="0.15">
      <c r="A4" s="14">
        <v>2</v>
      </c>
      <c r="B4" s="13">
        <v>212001</v>
      </c>
      <c r="C4" s="13" t="s">
        <v>39</v>
      </c>
      <c r="D4" s="13" t="s">
        <v>20</v>
      </c>
      <c r="E4" s="13" t="s">
        <v>21</v>
      </c>
      <c r="F4" s="13" t="s">
        <v>17</v>
      </c>
      <c r="G4" s="13" t="s">
        <v>22</v>
      </c>
      <c r="H4" s="13"/>
      <c r="I4" s="15">
        <v>36581</v>
      </c>
      <c r="J4" s="13">
        <v>20</v>
      </c>
      <c r="K4" s="15">
        <v>38656</v>
      </c>
      <c r="L4" s="13">
        <f t="shared" ref="L4:L9" si="0">INT(DAYS360(I4,K4)/30)</f>
        <v>68</v>
      </c>
      <c r="M4" s="16">
        <f t="shared" ref="M4:M9" si="1">L4/12</f>
        <v>5.666666666666667</v>
      </c>
      <c r="N4" s="16">
        <v>1000000</v>
      </c>
      <c r="O4" s="17">
        <v>5.0000000000000001E-3</v>
      </c>
      <c r="P4" s="16">
        <f t="shared" ref="P4:P9" si="2">N4*O4</f>
        <v>5000</v>
      </c>
      <c r="Q4" s="18">
        <f>SLN(N4,P4,J4)/12</f>
        <v>4145.833333333333</v>
      </c>
      <c r="R4" s="13" t="s">
        <v>19</v>
      </c>
    </row>
    <row r="5" spans="1:18" x14ac:dyDescent="0.15">
      <c r="A5" s="14">
        <v>3</v>
      </c>
      <c r="B5" s="13">
        <v>212002</v>
      </c>
      <c r="C5" s="13" t="s">
        <v>23</v>
      </c>
      <c r="D5" s="13" t="s">
        <v>20</v>
      </c>
      <c r="E5" s="13" t="s">
        <v>21</v>
      </c>
      <c r="F5" s="13" t="s">
        <v>17</v>
      </c>
      <c r="G5" s="13" t="s">
        <v>22</v>
      </c>
      <c r="H5" s="13"/>
      <c r="I5" s="15">
        <v>36955</v>
      </c>
      <c r="J5" s="13">
        <v>20</v>
      </c>
      <c r="K5" s="15">
        <v>38656</v>
      </c>
      <c r="L5" s="13">
        <f t="shared" si="0"/>
        <v>55</v>
      </c>
      <c r="M5" s="16">
        <f t="shared" si="1"/>
        <v>4.583333333333333</v>
      </c>
      <c r="N5" s="16">
        <v>500000</v>
      </c>
      <c r="O5" s="17">
        <v>5.0000000000000001E-3</v>
      </c>
      <c r="P5" s="16">
        <f t="shared" si="2"/>
        <v>2500</v>
      </c>
      <c r="Q5" s="18">
        <f>DDB(N5,P5,J5*12,L5,2)</f>
        <v>2651.7793657184898</v>
      </c>
      <c r="R5" s="13" t="s">
        <v>24</v>
      </c>
    </row>
    <row r="6" spans="1:18" x14ac:dyDescent="0.15">
      <c r="A6" s="14">
        <v>4</v>
      </c>
      <c r="B6" s="13">
        <v>214004</v>
      </c>
      <c r="C6" s="13" t="s">
        <v>25</v>
      </c>
      <c r="D6" s="13" t="s">
        <v>26</v>
      </c>
      <c r="E6" s="13" t="s">
        <v>27</v>
      </c>
      <c r="F6" s="13" t="s">
        <v>17</v>
      </c>
      <c r="G6" s="13" t="s">
        <v>18</v>
      </c>
      <c r="H6" s="13"/>
      <c r="I6" s="15">
        <v>37026</v>
      </c>
      <c r="J6" s="13">
        <v>10</v>
      </c>
      <c r="K6" s="15">
        <v>38656</v>
      </c>
      <c r="L6" s="13">
        <f t="shared" si="0"/>
        <v>53</v>
      </c>
      <c r="M6" s="16">
        <f t="shared" si="1"/>
        <v>4.416666666666667</v>
      </c>
      <c r="N6" s="16">
        <v>80000</v>
      </c>
      <c r="O6" s="17">
        <v>5.0000000000000001E-3</v>
      </c>
      <c r="P6" s="16">
        <f t="shared" si="2"/>
        <v>400</v>
      </c>
      <c r="Q6" s="18">
        <f>SLN(N6,P6,J6)/12</f>
        <v>663.33333333333337</v>
      </c>
      <c r="R6" s="13" t="s">
        <v>19</v>
      </c>
    </row>
    <row r="7" spans="1:18" x14ac:dyDescent="0.15">
      <c r="A7" s="14">
        <v>5</v>
      </c>
      <c r="B7" s="13">
        <v>216001</v>
      </c>
      <c r="C7" s="13" t="s">
        <v>28</v>
      </c>
      <c r="D7" s="13" t="s">
        <v>29</v>
      </c>
      <c r="E7" s="13" t="s">
        <v>30</v>
      </c>
      <c r="F7" s="13" t="s">
        <v>17</v>
      </c>
      <c r="G7" s="13" t="s">
        <v>18</v>
      </c>
      <c r="H7" s="13"/>
      <c r="I7" s="15">
        <v>37386</v>
      </c>
      <c r="J7" s="13">
        <v>5</v>
      </c>
      <c r="K7" s="15">
        <v>38656</v>
      </c>
      <c r="L7" s="13">
        <f t="shared" si="0"/>
        <v>41</v>
      </c>
      <c r="M7" s="16">
        <f t="shared" si="1"/>
        <v>3.4166666666666665</v>
      </c>
      <c r="N7" s="16">
        <v>4500</v>
      </c>
      <c r="O7" s="17">
        <v>5.0000000000000001E-3</v>
      </c>
      <c r="P7" s="16">
        <f t="shared" si="2"/>
        <v>22.5</v>
      </c>
      <c r="Q7" s="18">
        <f>DDB(N7,P7,J7*12,L7,2)</f>
        <v>38.651022384696788</v>
      </c>
      <c r="R7" s="13" t="s">
        <v>24</v>
      </c>
    </row>
    <row r="8" spans="1:18" x14ac:dyDescent="0.15">
      <c r="A8" s="14">
        <v>7</v>
      </c>
      <c r="B8" s="13">
        <v>210002</v>
      </c>
      <c r="C8" s="13" t="s">
        <v>28</v>
      </c>
      <c r="D8" s="13" t="s">
        <v>29</v>
      </c>
      <c r="E8" s="13" t="s">
        <v>31</v>
      </c>
      <c r="F8" s="13" t="s">
        <v>17</v>
      </c>
      <c r="G8" s="13" t="s">
        <v>18</v>
      </c>
      <c r="H8" s="13"/>
      <c r="I8" s="15">
        <v>38362</v>
      </c>
      <c r="J8" s="13">
        <v>8</v>
      </c>
      <c r="K8" s="15">
        <v>38656</v>
      </c>
      <c r="L8" s="13">
        <f t="shared" si="0"/>
        <v>9</v>
      </c>
      <c r="M8" s="16">
        <f t="shared" si="1"/>
        <v>0.75</v>
      </c>
      <c r="N8" s="16">
        <v>3800</v>
      </c>
      <c r="O8" s="17">
        <v>5.0000000000000001E-3</v>
      </c>
      <c r="P8" s="16">
        <f t="shared" si="2"/>
        <v>19</v>
      </c>
      <c r="Q8" s="18">
        <f>SLN(N8,P8,J8)/12</f>
        <v>39.385416666666664</v>
      </c>
      <c r="R8" s="13" t="s">
        <v>19</v>
      </c>
    </row>
    <row r="9" spans="1:18" x14ac:dyDescent="0.15">
      <c r="A9" s="14">
        <v>8</v>
      </c>
      <c r="B9" s="13">
        <v>212003</v>
      </c>
      <c r="C9" s="13" t="s">
        <v>32</v>
      </c>
      <c r="D9" s="13" t="s">
        <v>33</v>
      </c>
      <c r="E9" s="13" t="s">
        <v>34</v>
      </c>
      <c r="F9" s="13" t="s">
        <v>35</v>
      </c>
      <c r="G9" s="13" t="s">
        <v>36</v>
      </c>
      <c r="H9" s="13"/>
      <c r="I9" s="15">
        <v>38413</v>
      </c>
      <c r="J9" s="13">
        <v>20</v>
      </c>
      <c r="K9" s="15">
        <v>38656</v>
      </c>
      <c r="L9" s="13">
        <f t="shared" si="0"/>
        <v>7</v>
      </c>
      <c r="M9" s="16">
        <f t="shared" si="1"/>
        <v>0.58333333333333337</v>
      </c>
      <c r="N9" s="16">
        <v>200000</v>
      </c>
      <c r="O9" s="17">
        <v>5.0000000000000001E-3</v>
      </c>
      <c r="P9" s="16">
        <f t="shared" si="2"/>
        <v>1000</v>
      </c>
      <c r="Q9" s="18">
        <f>SLN(N9,P9,J9)/12</f>
        <v>829.16666666666663</v>
      </c>
      <c r="R9" s="13" t="s">
        <v>37</v>
      </c>
    </row>
    <row r="10" spans="1:18" x14ac:dyDescent="0.15">
      <c r="A10" s="9"/>
      <c r="I10" s="10"/>
      <c r="N10" s="11"/>
      <c r="O10" s="12"/>
      <c r="P10" s="11"/>
    </row>
    <row r="11" spans="1:18" x14ac:dyDescent="0.15">
      <c r="A11" s="9"/>
      <c r="N11" s="11"/>
    </row>
    <row r="12" spans="1:18" x14ac:dyDescent="0.15">
      <c r="N12" s="11"/>
    </row>
    <row r="13" spans="1:18" x14ac:dyDescent="0.15">
      <c r="N13" s="11"/>
    </row>
    <row r="14" spans="1:18" x14ac:dyDescent="0.15">
      <c r="N14" s="11"/>
    </row>
    <row r="15" spans="1:18" x14ac:dyDescent="0.15">
      <c r="N15" s="11"/>
    </row>
    <row r="16" spans="1:18" x14ac:dyDescent="0.15">
      <c r="N16" s="11"/>
    </row>
    <row r="17" spans="1:14" x14ac:dyDescent="0.15">
      <c r="A17" s="9"/>
      <c r="N17" s="11"/>
    </row>
    <row r="18" spans="1:14" x14ac:dyDescent="0.15">
      <c r="A18" s="9"/>
      <c r="N18" s="11"/>
    </row>
    <row r="19" spans="1:14" x14ac:dyDescent="0.15">
      <c r="A19" s="9"/>
      <c r="N19" s="11"/>
    </row>
    <row r="20" spans="1:14" x14ac:dyDescent="0.15">
      <c r="A20" s="9"/>
      <c r="N20" s="11"/>
    </row>
    <row r="21" spans="1:14" x14ac:dyDescent="0.15">
      <c r="A21" s="9"/>
      <c r="N21" s="11"/>
    </row>
    <row r="22" spans="1:14" x14ac:dyDescent="0.15">
      <c r="A22" s="9"/>
      <c r="N22" s="11"/>
    </row>
    <row r="23" spans="1:14" x14ac:dyDescent="0.15">
      <c r="A23" s="9"/>
      <c r="N23" s="11"/>
    </row>
    <row r="24" spans="1:14" x14ac:dyDescent="0.15">
      <c r="N24" s="11"/>
    </row>
    <row r="25" spans="1:14" x14ac:dyDescent="0.15">
      <c r="N25" s="11"/>
    </row>
    <row r="26" spans="1:14" x14ac:dyDescent="0.15">
      <c r="N26" s="11"/>
    </row>
    <row r="27" spans="1:14" x14ac:dyDescent="0.15">
      <c r="N27" s="11"/>
    </row>
    <row r="28" spans="1:14" x14ac:dyDescent="0.15">
      <c r="N28" s="11"/>
    </row>
    <row r="29" spans="1:14" x14ac:dyDescent="0.15">
      <c r="N29" s="11"/>
    </row>
    <row r="30" spans="1:14" x14ac:dyDescent="0.15">
      <c r="N30" s="11"/>
    </row>
    <row r="31" spans="1:14" x14ac:dyDescent="0.15">
      <c r="N31" s="11"/>
    </row>
    <row r="32" spans="1:14" x14ac:dyDescent="0.15">
      <c r="N32" s="11"/>
    </row>
    <row r="33" spans="14:14" x14ac:dyDescent="0.15">
      <c r="N33" s="11"/>
    </row>
    <row r="34" spans="14:14" x14ac:dyDescent="0.15">
      <c r="N34" s="11"/>
    </row>
    <row r="35" spans="14:14" x14ac:dyDescent="0.15">
      <c r="N35" s="11"/>
    </row>
    <row r="36" spans="14:14" x14ac:dyDescent="0.15">
      <c r="N36" s="11"/>
    </row>
    <row r="37" spans="14:14" x14ac:dyDescent="0.15">
      <c r="N37" s="11"/>
    </row>
    <row r="38" spans="14:14" x14ac:dyDescent="0.15">
      <c r="N38" s="11"/>
    </row>
  </sheetData>
  <mergeCells count="1">
    <mergeCell ref="A1:R1"/>
  </mergeCells>
  <phoneticPr fontId="1" type="noConversion"/>
  <dataValidations count="5">
    <dataValidation type="list" allowBlank="1" showInputMessage="1" showErrorMessage="1" sqref="R3:R32">
      <formula1>"平均年限法,双倍余额递减法,年数总和法,工作量法"</formula1>
    </dataValidation>
    <dataValidation type="list" allowBlank="1" showInputMessage="1" showErrorMessage="1" sqref="E17:E20 E3:E11">
      <formula1>"财务部,人事部,销售部,车间,办公室,厂部"</formula1>
    </dataValidation>
    <dataValidation type="list" allowBlank="1" showInputMessage="1" showErrorMessage="1" sqref="H3:H27">
      <formula1>"出售,报废,挑拨,投资"</formula1>
    </dataValidation>
    <dataValidation type="list" allowBlank="1" showInputMessage="1" showErrorMessage="1" sqref="G17:G18 G3:G11">
      <formula1>"直接购入,在建工程转入,捐赠,投资者投入"</formula1>
    </dataValidation>
    <dataValidation type="list" allowBlank="1" showInputMessage="1" showErrorMessage="1" sqref="F17:F27 F3:F11">
      <formula1>"在用,季节性停用,停用"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固定资产卡片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2020-05-11T01:26:27Z</dcterms:modified>
</cp:coreProperties>
</file>