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845" windowHeight="11580"/>
  </bookViews>
  <sheets>
    <sheet name="资金需要量预测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<sst xmlns="http://schemas.openxmlformats.org/spreadsheetml/2006/main" count="18" uniqueCount="13">
  <si>
    <t>销售周转资金需要量预测</t>
  </si>
  <si>
    <t>销量与资金变化情况资料</t>
  </si>
  <si>
    <t>年度</t>
  </si>
  <si>
    <t>销量（万件）</t>
  </si>
  <si>
    <t>资金占用量（万元）</t>
  </si>
  <si>
    <t>高低点法资金需要量预测</t>
  </si>
  <si>
    <t>项目</t>
  </si>
  <si>
    <t>产销量高点</t>
  </si>
  <si>
    <t>产销量低点</t>
  </si>
  <si>
    <t>预测方程变量项b</t>
  </si>
  <si>
    <t>预测方程常数项a</t>
  </si>
  <si>
    <t>2015年预测值</t>
  </si>
  <si>
    <t>回归分析法资金需要量预测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</si>
</sst>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2"/>
      <name val="宋体"/>
      <charset val="134"/>
    </font>
    <font>
      <sz val="10"/>
      <name val="宋体"/>
      <charset val="134"/>
    </font>
    <font>
      <b/>
      <sz val="20"/>
      <name val="微软雅黑"/>
      <charset val="134"/>
    </font>
    <font>
      <b/>
      <sz val="14"/>
      <name val="微软雅黑"/>
      <charset val="134"/>
    </font>
    <font>
      <b/>
      <sz val="10"/>
      <name val="宋体"/>
      <charset val="134"/>
    </font>
    <font>
      <sz val="10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0"/>
      <color theme="1"/>
      <name val="Arial"/>
      <charset val="134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medium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dotted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55">
    <xf numFmtId="0" fontId="6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4" fillId="11" borderId="26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44" fontId="22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center"/>
    </xf>
    <xf numFmtId="0" fontId="6" fillId="17" borderId="30" applyNumberFormat="0" applyFont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32" applyNumberFormat="0" applyFill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1" fillId="5" borderId="25" applyNumberFormat="0" applyAlignment="0" applyProtection="0">
      <alignment vertical="center"/>
    </xf>
    <xf numFmtId="0" fontId="25" fillId="5" borderId="26" applyNumberFormat="0" applyAlignment="0" applyProtection="0">
      <alignment vertical="center"/>
    </xf>
    <xf numFmtId="0" fontId="18" fillId="14" borderId="28" applyNumberFormat="0" applyAlignment="0" applyProtection="0">
      <alignment vertical="center"/>
    </xf>
    <xf numFmtId="42" fontId="22" fillId="0" borderId="0" applyFont="0" applyFill="0" applyBorder="0" applyAlignment="0" applyProtection="0"/>
    <xf numFmtId="0" fontId="10" fillId="2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24" fillId="0" borderId="31" applyNumberFormat="0" applyFill="0" applyAlignment="0" applyProtection="0">
      <alignment vertical="center"/>
    </xf>
    <xf numFmtId="0" fontId="15" fillId="0" borderId="27" applyNumberFormat="0" applyFill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0" fillId="0" borderId="0"/>
    <xf numFmtId="9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3" fontId="22" fillId="0" borderId="0" applyFont="0" applyFill="0" applyBorder="0" applyAlignment="0" applyProtection="0"/>
  </cellStyleXfs>
  <cellXfs count="27">
    <xf numFmtId="0" fontId="0" fillId="0" borderId="0" xfId="51"/>
    <xf numFmtId="0" fontId="1" fillId="0" borderId="0" xfId="51" applyFont="1"/>
    <xf numFmtId="0" fontId="2" fillId="0" borderId="0" xfId="51" applyFont="1" applyAlignment="1">
      <alignment horizontal="center"/>
    </xf>
    <xf numFmtId="0" fontId="3" fillId="0" borderId="1" xfId="51" applyFont="1" applyBorder="1" applyAlignment="1">
      <alignment horizontal="left" vertical="center"/>
    </xf>
    <xf numFmtId="0" fontId="4" fillId="0" borderId="2" xfId="51" applyFont="1" applyFill="1" applyBorder="1" applyAlignment="1">
      <alignment horizontal="center" vertical="center"/>
    </xf>
    <xf numFmtId="0" fontId="4" fillId="0" borderId="3" xfId="51" applyFont="1" applyFill="1" applyBorder="1" applyAlignment="1">
      <alignment horizontal="center" vertical="center"/>
    </xf>
    <xf numFmtId="0" fontId="4" fillId="0" borderId="4" xfId="51" applyFont="1" applyFill="1" applyBorder="1" applyAlignment="1">
      <alignment horizontal="center" vertical="center"/>
    </xf>
    <xf numFmtId="0" fontId="1" fillId="0" borderId="5" xfId="51" applyFont="1" applyBorder="1" applyAlignment="1">
      <alignment horizontal="center"/>
    </xf>
    <xf numFmtId="0" fontId="1" fillId="0" borderId="6" xfId="51" applyFont="1" applyBorder="1" applyAlignment="1">
      <alignment horizontal="center"/>
    </xf>
    <xf numFmtId="0" fontId="4" fillId="0" borderId="7" xfId="51" applyFont="1" applyFill="1" applyBorder="1" applyAlignment="1">
      <alignment horizontal="center" vertical="center"/>
    </xf>
    <xf numFmtId="0" fontId="4" fillId="0" borderId="8" xfId="51" applyFont="1" applyFill="1" applyBorder="1" applyAlignment="1">
      <alignment horizontal="center" vertical="center"/>
    </xf>
    <xf numFmtId="0" fontId="4" fillId="0" borderId="9" xfId="51" applyFont="1" applyFill="1" applyBorder="1" applyAlignment="1">
      <alignment horizontal="center" vertical="center"/>
    </xf>
    <xf numFmtId="0" fontId="4" fillId="0" borderId="10" xfId="51" applyFont="1" applyFill="1" applyBorder="1" applyAlignment="1">
      <alignment vertical="center"/>
    </xf>
    <xf numFmtId="0" fontId="1" fillId="0" borderId="11" xfId="51" applyFont="1" applyFill="1" applyBorder="1" applyAlignment="1">
      <alignment horizontal="center" vertical="center"/>
    </xf>
    <xf numFmtId="0" fontId="1" fillId="0" borderId="12" xfId="51" applyFont="1" applyFill="1" applyBorder="1" applyAlignment="1">
      <alignment horizontal="center" vertical="center"/>
    </xf>
    <xf numFmtId="0" fontId="4" fillId="2" borderId="13" xfId="51" applyFont="1" applyFill="1" applyBorder="1"/>
    <xf numFmtId="0" fontId="5" fillId="3" borderId="14" xfId="51" applyFont="1" applyFill="1" applyBorder="1" applyAlignment="1">
      <alignment horizontal="center" vertical="center"/>
    </xf>
    <xf numFmtId="2" fontId="1" fillId="2" borderId="15" xfId="51" applyNumberFormat="1" applyFont="1" applyFill="1" applyBorder="1" applyAlignment="1">
      <alignment horizontal="center" vertical="center"/>
    </xf>
    <xf numFmtId="0" fontId="4" fillId="0" borderId="16" xfId="51" applyFont="1" applyFill="1" applyBorder="1" applyAlignment="1">
      <alignment vertical="center"/>
    </xf>
    <xf numFmtId="176" fontId="1" fillId="0" borderId="17" xfId="51" applyNumberFormat="1" applyFont="1" applyBorder="1" applyAlignment="1">
      <alignment horizontal="center" vertical="center"/>
    </xf>
    <xf numFmtId="0" fontId="1" fillId="0" borderId="18" xfId="51" applyFont="1" applyBorder="1" applyAlignment="1">
      <alignment horizontal="center" vertical="center"/>
    </xf>
    <xf numFmtId="0" fontId="4" fillId="0" borderId="19" xfId="51" applyFont="1" applyFill="1" applyBorder="1" applyAlignment="1">
      <alignment vertical="center"/>
    </xf>
    <xf numFmtId="0" fontId="1" fillId="0" borderId="20" xfId="51" applyFont="1" applyBorder="1" applyAlignment="1">
      <alignment horizontal="center" vertical="center"/>
    </xf>
    <xf numFmtId="0" fontId="1" fillId="0" borderId="21" xfId="51" applyFont="1" applyBorder="1" applyAlignment="1">
      <alignment horizontal="center" vertical="center"/>
    </xf>
    <xf numFmtId="0" fontId="4" fillId="2" borderId="22" xfId="51" applyFont="1" applyFill="1" applyBorder="1"/>
    <xf numFmtId="0" fontId="5" fillId="3" borderId="23" xfId="51" applyFont="1" applyFill="1" applyBorder="1" applyAlignment="1">
      <alignment horizontal="center"/>
    </xf>
    <xf numFmtId="2" fontId="1" fillId="2" borderId="24" xfId="51" applyNumberFormat="1" applyFont="1" applyFill="1" applyBorder="1" applyAlignment="1">
      <alignment horizontal="center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Currency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Currency [0]" xfId="28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Normal" xfId="51"/>
    <cellStyle name="Percent" xfId="52"/>
    <cellStyle name="Comma [0]" xfId="53"/>
    <cellStyle name="Comma" xfId="5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L20"/>
  <sheetViews>
    <sheetView showGridLines="0" tabSelected="1" workbookViewId="0">
      <selection activeCell="C23" sqref="C23"/>
    </sheetView>
  </sheetViews>
  <sheetFormatPr defaultColWidth="9" defaultRowHeight="12"/>
  <cols>
    <col min="1" max="1" width="0.875" style="1" customWidth="1"/>
    <col min="2" max="2" width="25.25" style="1" customWidth="1"/>
    <col min="3" max="3" width="28.5" style="1" customWidth="1"/>
    <col min="4" max="4" width="31.875" style="1" customWidth="1"/>
    <col min="5" max="16384" width="9" style="1"/>
  </cols>
  <sheetData>
    <row r="1" ht="42" customHeight="1" spans="2:4">
      <c r="B1" s="2" t="s">
        <v>0</v>
      </c>
      <c r="C1" s="2"/>
      <c r="D1" s="2"/>
    </row>
    <row r="2" ht="40.5" customHeight="1" spans="2:4">
      <c r="B2" s="3" t="s">
        <v>1</v>
      </c>
      <c r="C2" s="3"/>
      <c r="D2" s="3"/>
    </row>
    <row r="3" ht="20.25" customHeight="1" spans="2:4">
      <c r="B3" s="4" t="s">
        <v>2</v>
      </c>
      <c r="C3" s="5" t="s">
        <v>3</v>
      </c>
      <c r="D3" s="6" t="s">
        <v>4</v>
      </c>
    </row>
    <row r="4" ht="20.25" customHeight="1" spans="2:4">
      <c r="B4" s="7">
        <v>2015</v>
      </c>
      <c r="C4" s="8">
        <v>425</v>
      </c>
      <c r="D4" s="8">
        <v>540</v>
      </c>
    </row>
    <row r="5" ht="20.25" customHeight="1" spans="2:4">
      <c r="B5" s="7">
        <v>2016</v>
      </c>
      <c r="C5" s="8">
        <v>450</v>
      </c>
      <c r="D5" s="8">
        <v>515</v>
      </c>
    </row>
    <row r="6" ht="20.25" customHeight="1" spans="2:4">
      <c r="B6" s="7">
        <v>2017</v>
      </c>
      <c r="C6" s="8">
        <v>515</v>
      </c>
      <c r="D6" s="8">
        <v>465</v>
      </c>
    </row>
    <row r="7" ht="20.25" customHeight="1" spans="2:4">
      <c r="B7" s="7">
        <v>2018</v>
      </c>
      <c r="C7" s="8">
        <v>715</v>
      </c>
      <c r="D7" s="8">
        <v>565</v>
      </c>
    </row>
    <row r="8" ht="20.25" customHeight="1" spans="2:4">
      <c r="B8" s="7">
        <v>2019</v>
      </c>
      <c r="C8" s="8">
        <v>815</v>
      </c>
      <c r="D8" s="8">
        <v>615</v>
      </c>
    </row>
    <row r="9" ht="20.25" customHeight="1" spans="2:4">
      <c r="B9" s="7">
        <v>2020</v>
      </c>
      <c r="C9" s="8">
        <v>915</v>
      </c>
      <c r="D9" s="8">
        <v>665</v>
      </c>
    </row>
    <row r="10" ht="20.25" customHeight="1" spans="2:4">
      <c r="B10" s="3" t="s">
        <v>5</v>
      </c>
      <c r="C10" s="3"/>
      <c r="D10" s="3"/>
    </row>
    <row r="11" ht="20.25" customHeight="1" spans="2:4">
      <c r="B11" s="9" t="s">
        <v>6</v>
      </c>
      <c r="C11" s="10" t="s">
        <v>3</v>
      </c>
      <c r="D11" s="11" t="s">
        <v>4</v>
      </c>
    </row>
    <row r="12" ht="20.25" customHeight="1" spans="2:4">
      <c r="B12" s="12" t="s">
        <v>7</v>
      </c>
      <c r="C12" s="13">
        <f>MAX(C4:C9)</f>
        <v>915</v>
      </c>
      <c r="D12" s="14">
        <f>INDEX($D$4:$D$9,MATCH(C12,$C$4:$C$9))</f>
        <v>665</v>
      </c>
    </row>
    <row r="13" ht="20.25" customHeight="1" spans="2:4">
      <c r="B13" s="12" t="s">
        <v>8</v>
      </c>
      <c r="C13" s="13">
        <f>MIN(C4:C9)</f>
        <v>425</v>
      </c>
      <c r="D13" s="14">
        <f>INDEX($D$4:$D$9,MATCH(C13,$C$4:$C$9))</f>
        <v>540</v>
      </c>
    </row>
    <row r="14" ht="20.25" customHeight="1" spans="2:4">
      <c r="B14" s="12" t="s">
        <v>9</v>
      </c>
      <c r="C14" s="13">
        <f>(D12-D13)/(C12-C13)</f>
        <v>0.255102040816327</v>
      </c>
      <c r="D14" s="14"/>
    </row>
    <row r="15" ht="20.25" customHeight="1" spans="2:12">
      <c r="B15" s="12" t="s">
        <v>10</v>
      </c>
      <c r="C15" s="13">
        <f>D12-C12*C14</f>
        <v>431.581632653061</v>
      </c>
      <c r="D15" s="14"/>
      <c r="L15" s="1">
        <v>15</v>
      </c>
    </row>
    <row r="16" ht="20.25" customHeight="1" spans="2:4">
      <c r="B16" s="15" t="s">
        <v>11</v>
      </c>
      <c r="C16" s="16">
        <v>1000</v>
      </c>
      <c r="D16" s="17">
        <f>C15+C14*C16</f>
        <v>686.683673469388</v>
      </c>
    </row>
    <row r="17" ht="20.25" customHeight="1" spans="2:4">
      <c r="B17" s="3" t="s">
        <v>12</v>
      </c>
      <c r="C17" s="3"/>
      <c r="D17" s="3"/>
    </row>
    <row r="18" ht="20.25" customHeight="1" spans="2:4">
      <c r="B18" s="18" t="s">
        <v>9</v>
      </c>
      <c r="C18" s="19">
        <f>SLOPE(D4:D9,C4:C9)</f>
        <v>0.303135611732232</v>
      </c>
      <c r="D18" s="20"/>
    </row>
    <row r="19" ht="20.25" customHeight="1" spans="2:4">
      <c r="B19" s="21" t="s">
        <v>10</v>
      </c>
      <c r="C19" s="22">
        <f>INTERCEPT(D4:D9,C4:C9)</f>
        <v>367.079154834482</v>
      </c>
      <c r="D19" s="23"/>
    </row>
    <row r="20" ht="20.25" customHeight="1" spans="2:4">
      <c r="B20" s="24" t="s">
        <v>11</v>
      </c>
      <c r="C20" s="25">
        <v>1000</v>
      </c>
      <c r="D20" s="26">
        <f>C19+C18*C20</f>
        <v>670.214766566714</v>
      </c>
    </row>
  </sheetData>
  <mergeCells count="4">
    <mergeCell ref="B1:D1"/>
    <mergeCell ref="B2:D2"/>
    <mergeCell ref="B10:D10"/>
    <mergeCell ref="B17:D17"/>
  </mergeCells>
  <pageMargins left="0.75" right="0.75" top="1" bottom="1" header="0.5" footer="0.5"/>
  <pageSetup paperSize="9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pageSetup paperSize="1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pageSetup paperSize="1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资金需要量预测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十二LIN</cp:lastModifiedBy>
  <dcterms:created xsi:type="dcterms:W3CDTF">2020-06-08T09:23:51Z</dcterms:created>
  <dcterms:modified xsi:type="dcterms:W3CDTF">2020-06-08T09:24:49Z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