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120" yWindow="15" windowWidth="14895" windowHeight="456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<sst xmlns="http://schemas.openxmlformats.org/spreadsheetml/2006/main" count="43" uniqueCount="26">
  <si>
    <t>学生成绩表</t>
  </si>
  <si>
    <t>梁宽</t>
  </si>
  <si>
    <t>郝晓楠</t>
  </si>
  <si>
    <t>孙倩</t>
  </si>
  <si>
    <t>王言旭</t>
  </si>
  <si>
    <t>方志和</t>
  </si>
  <si>
    <t>蔡恒</t>
  </si>
  <si>
    <t>张雯雅</t>
  </si>
  <si>
    <t>谢逊</t>
  </si>
  <si>
    <t>罗轩然</t>
  </si>
  <si>
    <t>杨浩</t>
  </si>
  <si>
    <t>李韵芹</t>
  </si>
  <si>
    <t>学号</t>
  </si>
  <si>
    <t>姓名</t>
  </si>
  <si>
    <t>性别</t>
  </si>
  <si>
    <t>语文</t>
  </si>
  <si>
    <t>数学</t>
  </si>
  <si>
    <t>英语</t>
  </si>
  <si>
    <t>物理</t>
  </si>
  <si>
    <t>化学</t>
  </si>
  <si>
    <t>平均成绩</t>
  </si>
  <si>
    <t>名次</t>
  </si>
  <si>
    <t>男</t>
  </si>
  <si>
    <t>女</t>
  </si>
  <si>
    <t>学号</t>
  </si>
  <si>
    <t>英语</t>
  </si>
</sst>
</file>

<file path=xl/styles.xml><?xml version="1.0" encoding="utf-8"?>
<styleSheet xmlns="http://schemas.openxmlformats.org/spreadsheetml/2006/main">
  <numFmts count="2">
    <numFmt numFmtId="176" formatCode="0000000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9"/>
      <name val="宋体"/>
      <family val="3"/>
      <charset val="134"/>
    </font>
    <font>
      <sz val="18"/>
      <color theme="1"/>
      <name val="隶书"/>
      <family val="3"/>
      <charset val="134"/>
    </font>
  </fonts>
  <fills count="3">
    <fill>
      <patternFill/>
    </fill>
    <fill>
      <patternFill patternType="gray125"/>
    </fill>
    <fill>
      <patternFill patternType="solid">
        <fgColor theme="7" tint="0.59999"/>
        <bgColor indexed="64"/>
      </patternFill>
    </fill>
  </fills>
  <borders count="2">
    <border>
      <left/>
      <right/>
      <top/>
      <bottom/>
      <diagonal/>
    </border>
    <border>
      <left style="thin">
        <color theme="5" tint="0.39998"/>
      </left>
      <right/>
      <top style="thin">
        <color theme="5" tint="0.39998"/>
      </top>
      <bottom style="thin">
        <color theme="5" tint="0.39998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Protection="0">
      <alignment/>
    </xf>
  </cellStyleXfs>
  <cellXfs count="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2" borderId="0" xfId="20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40% - 强调文字颜色 4" xfId="20"/>
  </cellStyles>
  <dxfs count="8">
    <dxf/>
    <dxf/>
    <dxf>
      <numFmt numFmtId="177" formatCode="0.00_);[Red]\(0.00\)"/>
    </dxf>
    <dxf>
      <numFmt numFmtId="177" formatCode="0.00_);[Red]\(0.00\)"/>
    </dxf>
    <dxf>
      <numFmt numFmtId="177" formatCode="0.00_);[Red]\(0.00\)"/>
    </dxf>
    <dxf>
      <numFmt numFmtId="177" formatCode="0.00_);[Red]\(0.00\)"/>
    </dxf>
    <dxf>
      <numFmt numFmtId="177" formatCode="0.00_);[Red]\(0.00\)"/>
    </dxf>
    <dxf>
      <font>
        <b val="0"/>
        <i val="0"/>
        <u val="none"/>
        <strike val="0"/>
        <sz val="10"/>
        <name val="Times New Roman"/>
        <color theme="1"/>
      </font>
      <numFmt numFmtId="176" formatCode="00000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ables/table1.xml><?xml version="1.0" encoding="utf-8"?>
<table xmlns="http://schemas.openxmlformats.org/spreadsheetml/2006/main" id="2" name="表2" displayName="表2" ref="A5:J16" totalsRowShown="0">
  <tableColumns count="10">
    <tableColumn id="1" name="学号" dataDxfId="7"/>
    <tableColumn id="2" name="姓名"/>
    <tableColumn id="3" name="性别"/>
    <tableColumn id="4" name="语文" dataDxfId="6"/>
    <tableColumn id="5" name="数学" dataDxfId="5"/>
    <tableColumn id="6" name="英语" dataDxfId="4"/>
    <tableColumn id="7" name="物理" dataDxfId="3"/>
    <tableColumn id="8" name="化学" dataDxfId="2"/>
    <tableColumn id="9" name="平均成绩" dataDxfId="1">
      <calculatedColumnFormula>AVERAGE(表2[[#This Row],[语文]:[化学]])</calculatedColumnFormula>
    </tableColumn>
    <tableColumn id="10" name="名次" dataDxfId="0">
      <calculatedColumnFormula>RANK(I6,$I$6:$I$16)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J16"/>
  <sheetViews>
    <sheetView tabSelected="1" workbookViewId="0" topLeftCell="A1">
      <selection pane="topLeft" activeCell="A1" sqref="A1:XFD2"/>
    </sheetView>
  </sheetViews>
  <sheetFormatPr defaultRowHeight="13.5"/>
  <cols>
    <col min="1" max="1" width="7.625" bestFit="1" customWidth="1"/>
    <col min="2" max="2" width="7.5" bestFit="1" customWidth="1"/>
    <col min="3" max="3" width="6.5" customWidth="1"/>
    <col min="4" max="7" width="7.5" bestFit="1" customWidth="1"/>
    <col min="8" max="8" width="8.5" bestFit="1" customWidth="1"/>
    <col min="9" max="9" width="10.25" customWidth="1"/>
    <col min="10" max="10" width="6.5" customWidth="1"/>
  </cols>
  <sheetData>
    <row r="1" spans="1:10" ht="13.5">
      <c r="A1" s="6" t="s">
        <v>24</v>
      </c>
      <c r="B1" s="7">
        <v>730208</v>
      </c>
      <c r="C1" s="6" t="s">
        <v>13</v>
      </c>
      <c r="D1" s="1" t="str">
        <f>LOOKUP($B$1,$A$6:$A$16,B6:B16)</f>
        <v>谢逊</v>
      </c>
      <c r="E1" s="6" t="s">
        <v>14</v>
      </c>
      <c r="F1" s="1" t="str">
        <f>LOOKUP($B$1,$A$6:$A$16,表2[性别])</f>
        <v>男</v>
      </c>
      <c r="G1" s="6" t="s">
        <v>15</v>
      </c>
      <c r="H1">
        <f>LOOKUP($B$1,$A$6:$A$16,表2[语文])</f>
        <v>62</v>
      </c>
      <c r="I1" s="6" t="s">
        <v>16</v>
      </c>
      <c r="J1">
        <f>LOOKUP($B$1,$A$6:$A$16,E6:E16)</f>
        <v>69.50</v>
      </c>
    </row>
    <row r="2" spans="1:10" ht="13.5">
      <c r="A2" s="6" t="s">
        <v>25</v>
      </c>
      <c r="B2">
        <f>LOOKUP($B$1,$A$6:$A$16,F6:F16)</f>
        <v>94.50</v>
      </c>
      <c r="C2" s="6" t="s">
        <v>18</v>
      </c>
      <c r="D2">
        <f>LOOKUP($B$1,$A$6:$A$16,表2[物理])</f>
        <v>76</v>
      </c>
      <c r="E2" s="6" t="s">
        <v>19</v>
      </c>
      <c r="F2">
        <f>LOOKUP($B$1,$A$6:$A$16,表2[化学])</f>
        <v>65.50</v>
      </c>
      <c r="G2" s="6" t="s">
        <v>20</v>
      </c>
      <c r="H2">
        <f>LOOKUP($B$1,$A$6:$A$16,表2[平均成绩])</f>
        <v>73.50</v>
      </c>
      <c r="I2" s="6" t="s">
        <v>21</v>
      </c>
      <c r="J2">
        <f>LOOKUP($B$1,$A$6:$A$16,表2[名次])</f>
        <v>6</v>
      </c>
    </row>
    <row r="4" spans="1:10" ht="22.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</row>
    <row r="5" spans="1:10" ht="13.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13.5">
      <c r="A6" s="2">
        <v>730201</v>
      </c>
      <c r="B6" t="s">
        <v>1</v>
      </c>
      <c r="C6" t="s">
        <v>22</v>
      </c>
      <c r="D6" s="3">
        <v>85.50</v>
      </c>
      <c r="E6" s="3">
        <v>95</v>
      </c>
      <c r="F6" s="3">
        <v>96.50</v>
      </c>
      <c r="G6" s="3">
        <v>70.50</v>
      </c>
      <c r="H6" s="3">
        <v>81.50</v>
      </c>
      <c r="I6" s="4">
        <f>AVERAGE(表2[[#This Row],[语文]:[化学]])</f>
        <v>85.80</v>
      </c>
      <c r="J6" s="5">
        <f t="shared" si="0" ref="J6:J16">RANK(I6,$I$6:$I$16)</f>
        <v>1</v>
      </c>
    </row>
    <row r="7" spans="1:10" ht="13.5">
      <c r="A7" s="2">
        <v>730202</v>
      </c>
      <c r="B7" t="s">
        <v>2</v>
      </c>
      <c r="C7" t="s">
        <v>22</v>
      </c>
      <c r="D7" s="3">
        <v>77</v>
      </c>
      <c r="E7" s="3">
        <v>80.50</v>
      </c>
      <c r="F7" s="3">
        <v>95</v>
      </c>
      <c r="G7" s="3">
        <v>94.50</v>
      </c>
      <c r="H7" s="3">
        <v>75</v>
      </c>
      <c r="I7" s="4">
        <f>AVERAGE(表2[[#This Row],[语文]:[化学]])</f>
        <v>84.40</v>
      </c>
      <c r="J7" s="5">
        <f t="shared" si="0"/>
        <v>3</v>
      </c>
    </row>
    <row r="8" spans="1:10" ht="13.5">
      <c r="A8" s="2">
        <v>730203</v>
      </c>
      <c r="B8" t="s">
        <v>3</v>
      </c>
      <c r="C8" t="s">
        <v>23</v>
      </c>
      <c r="D8" s="3">
        <v>89</v>
      </c>
      <c r="E8" s="3">
        <v>81</v>
      </c>
      <c r="F8" s="3">
        <v>71.50</v>
      </c>
      <c r="G8" s="3">
        <v>75</v>
      </c>
      <c r="H8" s="3">
        <v>86.50</v>
      </c>
      <c r="I8" s="4">
        <f>AVERAGE(表2[[#This Row],[语文]:[化学]])</f>
        <v>80.599999999999994</v>
      </c>
      <c r="J8" s="5">
        <f t="shared" si="0"/>
        <v>4</v>
      </c>
    </row>
    <row r="9" spans="1:10" ht="13.5">
      <c r="A9" s="2">
        <v>730204</v>
      </c>
      <c r="B9" t="s">
        <v>4</v>
      </c>
      <c r="C9" t="s">
        <v>22</v>
      </c>
      <c r="D9" s="3">
        <v>82.50</v>
      </c>
      <c r="E9" s="3">
        <v>74</v>
      </c>
      <c r="F9" s="3">
        <v>79</v>
      </c>
      <c r="G9" s="3">
        <v>53.50</v>
      </c>
      <c r="H9" s="3">
        <v>50</v>
      </c>
      <c r="I9" s="4">
        <f>AVERAGE(表2[[#This Row],[语文]:[化学]])</f>
        <v>67.80</v>
      </c>
      <c r="J9" s="5">
        <f t="shared" si="0"/>
        <v>8</v>
      </c>
    </row>
    <row r="10" spans="1:10" ht="13.5">
      <c r="A10" s="2">
        <v>730205</v>
      </c>
      <c r="B10" t="s">
        <v>5</v>
      </c>
      <c r="C10" t="s">
        <v>22</v>
      </c>
      <c r="D10" s="3">
        <v>92.50</v>
      </c>
      <c r="E10" s="3">
        <v>88.50</v>
      </c>
      <c r="F10" s="3">
        <v>89.50</v>
      </c>
      <c r="G10" s="3">
        <v>76.50</v>
      </c>
      <c r="H10" s="3">
        <v>78</v>
      </c>
      <c r="I10" s="4">
        <f>AVERAGE(表2[[#This Row],[语文]:[化学]])</f>
        <v>85</v>
      </c>
      <c r="J10" s="5">
        <f t="shared" si="0"/>
        <v>2</v>
      </c>
    </row>
    <row r="11" spans="1:10" ht="13.5">
      <c r="A11" s="2">
        <v>730206</v>
      </c>
      <c r="B11" t="s">
        <v>6</v>
      </c>
      <c r="C11" t="s">
        <v>22</v>
      </c>
      <c r="D11" s="3">
        <v>75</v>
      </c>
      <c r="E11" s="3">
        <v>73</v>
      </c>
      <c r="F11" s="3">
        <v>64</v>
      </c>
      <c r="G11" s="3">
        <v>68.50</v>
      </c>
      <c r="H11" s="3">
        <v>46</v>
      </c>
      <c r="I11" s="4">
        <f>AVERAGE(表2[[#This Row],[语文]:[化学]])</f>
        <v>65.30</v>
      </c>
      <c r="J11" s="5">
        <f t="shared" si="0"/>
        <v>9</v>
      </c>
    </row>
    <row r="12" spans="1:10" ht="13.5">
      <c r="A12" s="2">
        <v>730207</v>
      </c>
      <c r="B12" t="s">
        <v>7</v>
      </c>
      <c r="C12" t="s">
        <v>23</v>
      </c>
      <c r="D12" s="3">
        <v>43</v>
      </c>
      <c r="E12" s="3">
        <v>86.50</v>
      </c>
      <c r="F12" s="3">
        <v>60.50</v>
      </c>
      <c r="G12" s="3">
        <v>73</v>
      </c>
      <c r="H12" s="3">
        <v>41</v>
      </c>
      <c r="I12" s="4">
        <f>AVERAGE(表2[[#This Row],[语文]:[化学]])</f>
        <v>60.80</v>
      </c>
      <c r="J12" s="5">
        <f t="shared" si="0"/>
        <v>11</v>
      </c>
    </row>
    <row r="13" spans="1:10" ht="13.5">
      <c r="A13" s="2">
        <v>730208</v>
      </c>
      <c r="B13" t="s">
        <v>8</v>
      </c>
      <c r="C13" t="s">
        <v>22</v>
      </c>
      <c r="D13" s="3">
        <v>62</v>
      </c>
      <c r="E13" s="3">
        <v>69.50</v>
      </c>
      <c r="F13" s="3">
        <v>94.50</v>
      </c>
      <c r="G13" s="3">
        <v>76</v>
      </c>
      <c r="H13" s="3">
        <v>65.50</v>
      </c>
      <c r="I13" s="4">
        <f>AVERAGE(表2[[#This Row],[语文]:[化学]])</f>
        <v>73.50</v>
      </c>
      <c r="J13" s="5">
        <f t="shared" si="0"/>
        <v>6</v>
      </c>
    </row>
    <row r="14" spans="1:10" ht="13.5">
      <c r="A14" s="2">
        <v>730209</v>
      </c>
      <c r="B14" t="s">
        <v>9</v>
      </c>
      <c r="C14" t="s">
        <v>22</v>
      </c>
      <c r="D14" s="3">
        <v>79</v>
      </c>
      <c r="E14" s="3">
        <v>64</v>
      </c>
      <c r="F14" s="3">
        <v>97.50</v>
      </c>
      <c r="G14" s="3">
        <v>73</v>
      </c>
      <c r="H14" s="3">
        <v>89.50</v>
      </c>
      <c r="I14" s="4">
        <f>AVERAGE(表2[[#This Row],[语文]:[化学]])</f>
        <v>80.599999999999994</v>
      </c>
      <c r="J14" s="5">
        <f t="shared" si="0"/>
        <v>4</v>
      </c>
    </row>
    <row r="15" spans="1:10" ht="13.5">
      <c r="A15" s="2">
        <v>730210</v>
      </c>
      <c r="B15" t="s">
        <v>10</v>
      </c>
      <c r="C15" t="s">
        <v>22</v>
      </c>
      <c r="D15" s="3">
        <v>70.50</v>
      </c>
      <c r="E15" s="3">
        <v>84</v>
      </c>
      <c r="F15" s="3">
        <v>74</v>
      </c>
      <c r="G15" s="3">
        <v>69.50</v>
      </c>
      <c r="H15" s="3">
        <v>57.50</v>
      </c>
      <c r="I15" s="4">
        <f>AVERAGE(表2[[#This Row],[语文]:[化学]])</f>
        <v>71.099999999999994</v>
      </c>
      <c r="J15" s="5">
        <f t="shared" si="0"/>
        <v>7</v>
      </c>
    </row>
    <row r="16" spans="1:10" ht="13.5">
      <c r="A16" s="2">
        <v>730211</v>
      </c>
      <c r="B16" t="s">
        <v>11</v>
      </c>
      <c r="C16" t="s">
        <v>23</v>
      </c>
      <c r="D16" s="3">
        <v>67</v>
      </c>
      <c r="E16" s="3">
        <v>73</v>
      </c>
      <c r="F16" s="3">
        <v>61</v>
      </c>
      <c r="G16" s="3">
        <v>74.50</v>
      </c>
      <c r="H16" s="3">
        <v>48</v>
      </c>
      <c r="I16" s="4">
        <f>AVERAGE(表2[[#This Row],[语文]:[化学]])</f>
        <v>64.70</v>
      </c>
      <c r="J16" s="5">
        <f t="shared" si="0"/>
        <v>10</v>
      </c>
    </row>
  </sheetData>
  <mergeCells count="1">
    <mergeCell ref="A4:J4"/>
  </mergeCells>
  <pageMargins left="0.7" right="0.7" top="0.75" bottom="0.75" header="0.3" footer="0.3"/>
  <pageSetup orientation="portrait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