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首页" sheetId="18" r:id="rId1"/>
    <sheet name="1月" sheetId="6" r:id="rId2"/>
    <sheet name="2月" sheetId="19" r:id="rId3"/>
    <sheet name="3月" sheetId="20" r:id="rId4"/>
    <sheet name="4月" sheetId="21" r:id="rId5"/>
    <sheet name="5月" sheetId="22" r:id="rId6"/>
    <sheet name="6月" sheetId="23" r:id="rId7"/>
    <sheet name="7月" sheetId="24" r:id="rId8"/>
    <sheet name="8月" sheetId="25" r:id="rId9"/>
    <sheet name="9月" sheetId="26" r:id="rId10"/>
    <sheet name="10月" sheetId="27" r:id="rId11"/>
    <sheet name="11月" sheetId="28" r:id="rId12"/>
    <sheet name="12月" sheetId="29" r:id="rId13"/>
    <sheet name="新个税标准" sheetId="4" r:id="rId14"/>
    <sheet name="工资管理标准" sheetId="5" r:id="rId15"/>
  </sheets>
  <calcPr calcId="144525" concurrentCalc="0"/>
</workbook>
</file>

<file path=xl/sharedStrings.xml><?xml version="1.0" encoding="utf-8"?>
<sst xmlns="http://schemas.openxmlformats.org/spreadsheetml/2006/main" count="571" uniqueCount="105">
  <si>
    <t>工资管理系统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</si>
  <si>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</si>
  <si>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</si>
  <si>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</si>
  <si>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</si>
  <si>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</si>
  <si>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</si>
  <si>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</si>
  <si>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</si>
  <si>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</si>
  <si>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</si>
  <si>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</si>
  <si>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</si>
  <si>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新个税标准</t>
  </si>
  <si>
    <t>工资管理标准</t>
  </si>
  <si>
    <t>xxxxxx有限公司2019年1月份工资表</t>
  </si>
  <si>
    <t>编制单位：</t>
  </si>
  <si>
    <t>有限公司</t>
  </si>
  <si>
    <t>工资发放时间：</t>
  </si>
  <si>
    <t>单位：元</t>
  </si>
  <si>
    <t>工
号</t>
  </si>
  <si>
    <t>姓名</t>
  </si>
  <si>
    <t>身份证号</t>
  </si>
  <si>
    <t>工资部分</t>
  </si>
  <si>
    <t>代缴社会保险费公积金</t>
  </si>
  <si>
    <t>税前
工资</t>
  </si>
  <si>
    <t>代缴
个税</t>
  </si>
  <si>
    <t>借款扣除</t>
  </si>
  <si>
    <t>实发
工资</t>
  </si>
  <si>
    <t>基本
工资</t>
  </si>
  <si>
    <t>岗位津贴</t>
  </si>
  <si>
    <t>地域补贴</t>
  </si>
  <si>
    <t>话补</t>
  </si>
  <si>
    <t>房补</t>
  </si>
  <si>
    <t>佣金/奖金</t>
  </si>
  <si>
    <t>其他补贴</t>
  </si>
  <si>
    <t>绩效考核</t>
  </si>
  <si>
    <t>请假扣款</t>
  </si>
  <si>
    <t>其他扣款</t>
  </si>
  <si>
    <t>合计</t>
  </si>
  <si>
    <t>养老保险</t>
  </si>
  <si>
    <t>医疗保险</t>
  </si>
  <si>
    <t>工伤保险</t>
  </si>
  <si>
    <t>生育保险</t>
  </si>
  <si>
    <t>失业保险</t>
  </si>
  <si>
    <t>大病医疗</t>
  </si>
  <si>
    <t>公积金</t>
  </si>
  <si>
    <t>姓名1</t>
  </si>
  <si>
    <t>审批：</t>
  </si>
  <si>
    <t>复核：</t>
  </si>
  <si>
    <t>会计：</t>
  </si>
  <si>
    <t>制表人：</t>
  </si>
  <si>
    <t>工龄计算器</t>
  </si>
  <si>
    <t>进公司时间</t>
  </si>
  <si>
    <t>工龄</t>
  </si>
  <si>
    <r>
      <t>xxxxx有限</t>
    </r>
    <r>
      <rPr>
        <b/>
        <sz val="14"/>
        <rFont val="宋体"/>
        <charset val="134"/>
      </rPr>
      <t>公司2019年1月份工资表</t>
    </r>
  </si>
  <si>
    <t>xxxxx有限公司2019年1月份工资表</t>
  </si>
  <si>
    <t>个人</t>
  </si>
  <si>
    <t>新版个税税率表(综合所得适用，个税起征点5000元)</t>
  </si>
  <si>
    <t>级数</t>
  </si>
  <si>
    <r>
      <t>应纳税所得额</t>
    </r>
    <r>
      <rPr>
        <b/>
        <sz val="10.5"/>
        <color indexed="23"/>
        <rFont val="宋体"/>
        <charset val="134"/>
      </rPr>
      <t>(含税)</t>
    </r>
  </si>
  <si>
    <r>
      <t>应纳税所得额</t>
    </r>
    <r>
      <rPr>
        <b/>
        <sz val="10.5"/>
        <color indexed="23"/>
        <rFont val="宋体"/>
        <charset val="134"/>
      </rPr>
      <t>(不含税)</t>
    </r>
  </si>
  <si>
    <r>
      <t>税率</t>
    </r>
    <r>
      <rPr>
        <b/>
        <sz val="10.5"/>
        <color indexed="23"/>
        <rFont val="宋体"/>
        <charset val="134"/>
      </rPr>
      <t>(%)</t>
    </r>
  </si>
  <si>
    <t>速算扣除数</t>
  </si>
  <si>
    <r>
      <t>不超过</t>
    </r>
    <r>
      <rPr>
        <sz val="10"/>
        <color indexed="23"/>
        <rFont val="宋体"/>
        <charset val="134"/>
      </rPr>
      <t>3,000元的部分</t>
    </r>
  </si>
  <si>
    <r>
      <t>不超过</t>
    </r>
    <r>
      <rPr>
        <sz val="10"/>
        <color indexed="23"/>
        <rFont val="宋体"/>
        <charset val="134"/>
      </rPr>
      <t>2,910元的部分</t>
    </r>
  </si>
  <si>
    <r>
      <t>超过</t>
    </r>
    <r>
      <rPr>
        <sz val="10"/>
        <color indexed="23"/>
        <rFont val="宋体"/>
        <charset val="134"/>
      </rPr>
      <t>3,000元至12,000元的部分</t>
    </r>
  </si>
  <si>
    <r>
      <t>超过</t>
    </r>
    <r>
      <rPr>
        <sz val="10"/>
        <color indexed="23"/>
        <rFont val="宋体"/>
        <charset val="134"/>
      </rPr>
      <t>2,910元至11,010元的部分</t>
    </r>
  </si>
  <si>
    <r>
      <t>超过</t>
    </r>
    <r>
      <rPr>
        <sz val="10"/>
        <color indexed="23"/>
        <rFont val="宋体"/>
        <charset val="134"/>
      </rPr>
      <t>12,000元至25,000元的部分</t>
    </r>
  </si>
  <si>
    <r>
      <t>超过</t>
    </r>
    <r>
      <rPr>
        <sz val="10"/>
        <color indexed="23"/>
        <rFont val="宋体"/>
        <charset val="134"/>
      </rPr>
      <t>11,010元至21,410元的部分</t>
    </r>
  </si>
  <si>
    <r>
      <t>超过</t>
    </r>
    <r>
      <rPr>
        <sz val="10"/>
        <color indexed="23"/>
        <rFont val="宋体"/>
        <charset val="134"/>
      </rPr>
      <t>25,000元至35,000元的部分</t>
    </r>
  </si>
  <si>
    <r>
      <t>超过</t>
    </r>
    <r>
      <rPr>
        <sz val="10"/>
        <color indexed="23"/>
        <rFont val="宋体"/>
        <charset val="134"/>
      </rPr>
      <t>21,410元至28,910元的部分</t>
    </r>
  </si>
  <si>
    <r>
      <t>超过</t>
    </r>
    <r>
      <rPr>
        <sz val="10"/>
        <color indexed="23"/>
        <rFont val="宋体"/>
        <charset val="134"/>
      </rPr>
      <t>35,000元至55,000元的部分</t>
    </r>
  </si>
  <si>
    <r>
      <t>超过</t>
    </r>
    <r>
      <rPr>
        <sz val="10"/>
        <color indexed="23"/>
        <rFont val="宋体"/>
        <charset val="134"/>
      </rPr>
      <t>28,910元至42,910元的部分</t>
    </r>
  </si>
  <si>
    <r>
      <t>超过</t>
    </r>
    <r>
      <rPr>
        <sz val="10"/>
        <color indexed="23"/>
        <rFont val="宋体"/>
        <charset val="134"/>
      </rPr>
      <t>55,000元至80,000元的部分</t>
    </r>
  </si>
  <si>
    <r>
      <t>超过</t>
    </r>
    <r>
      <rPr>
        <sz val="10"/>
        <color indexed="23"/>
        <rFont val="宋体"/>
        <charset val="134"/>
      </rPr>
      <t>42,910元至59,160元的部分</t>
    </r>
  </si>
  <si>
    <r>
      <t>超过</t>
    </r>
    <r>
      <rPr>
        <sz val="10"/>
        <color indexed="23"/>
        <rFont val="宋体"/>
        <charset val="134"/>
      </rPr>
      <t>80,000元的部分</t>
    </r>
  </si>
  <si>
    <r>
      <t>超过</t>
    </r>
    <r>
      <rPr>
        <sz val="10"/>
        <color indexed="23"/>
        <rFont val="宋体"/>
        <charset val="134"/>
      </rPr>
      <t>59,160元的部分</t>
    </r>
  </si>
  <si>
    <t>说明：</t>
  </si>
  <si>
    <t>1.    本表适用综合所得，综合所得是指工薪所得、劳务报酬所得、稿酬所得、特许权使用费所得</t>
  </si>
  <si>
    <t>2.    本表含税级距中应纳税所得额，是指综合所得金额 - 各项社会保险金(五险一金)- 起征点5000元的余额</t>
  </si>
  <si>
    <t>个体户</t>
  </si>
  <si>
    <t>应纳税所得额(含税)</t>
  </si>
  <si>
    <t>应纳税所得额(不含税)</t>
  </si>
  <si>
    <t>税率(%)</t>
  </si>
  <si>
    <t>不超过30,000元的部分</t>
  </si>
  <si>
    <t>不超过28,500元的部分</t>
  </si>
  <si>
    <t>超过30,000元至490,000元的部分</t>
  </si>
  <si>
    <t>超过28,500元至82,500元的部分</t>
  </si>
  <si>
    <t>超过90,000元至300,000元的部分</t>
  </si>
  <si>
    <t>超过82,500元至250,500元的部分</t>
  </si>
  <si>
    <t>超过300,000元至500,000元的部分</t>
  </si>
  <si>
    <t>超过250,500元至390,500元的部分</t>
  </si>
  <si>
    <t>超过500,000元的部分</t>
  </si>
  <si>
    <t>超过390,500元的部分</t>
  </si>
  <si>
    <t>说明：本表含税级距指每一纳税年度的收入总额，减除成本，费用以及损失的余额。</t>
  </si>
  <si>
    <t>1.试用期，（基本工资+岗位津贴）*80%</t>
  </si>
  <si>
    <t>2.事假扣款：（基本工资+岗位津贴+开票功能+薪资其他）*事假天数</t>
  </si>
  <si>
    <t>3.旷工扣款：（基本工资+岗位津贴+开票功能+薪资其他）*旷工天数*3</t>
  </si>
  <si>
    <t>4.迟到早退扣款：20*迟到次数</t>
  </si>
  <si>
    <t>5.病假扣款：（基本工资+岗位津贴+开票功能+薪资其他）*病假天数*60%</t>
  </si>
  <si>
    <t>6.产假扣款：（基本薪资+岗位津贴）*产假天数，其他无</t>
  </si>
  <si>
    <t>7.事假/病假，请假13≤X&lt;20，（地域补贴+话补+房补+开票功能+薪资其他）扣除50%</t>
  </si>
  <si>
    <t>8.事假/病假，请假20≤X，（地域补贴+话补+房补+开票功能+薪资其他）全部扣除</t>
  </si>
  <si>
    <t>9.中途入职、离职，（基本工资+岗位津贴+开票功能+薪资其他）*出勤天数+（地域补贴+话补+房补+开票功能+薪资其他）*出勤天数/30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</si>
</sst>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yyyy&quot;年&quot;m&quot;月&quot;d&quot;日&quot;;@"/>
  </numFmts>
  <fonts count="44">
    <font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color theme="3" tint="-0.249977111117893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rgb="FF616161"/>
      <name val="宋体"/>
      <charset val="134"/>
    </font>
    <font>
      <sz val="9"/>
      <color indexed="63"/>
      <name val="宋体"/>
      <charset val="134"/>
    </font>
    <font>
      <b/>
      <sz val="10.5"/>
      <color rgb="FF616161"/>
      <name val="宋体"/>
      <charset val="134"/>
    </font>
    <font>
      <sz val="10"/>
      <color rgb="FF616161"/>
      <name val="宋体"/>
      <charset val="134"/>
    </font>
    <font>
      <sz val="10.5"/>
      <color rgb="FF616161"/>
      <name val="宋体"/>
      <charset val="134"/>
    </font>
    <font>
      <b/>
      <sz val="10.5"/>
      <color theme="1"/>
      <name val="宋体"/>
      <charset val="134"/>
    </font>
    <font>
      <sz val="11"/>
      <name val="宋体"/>
      <charset val="134"/>
    </font>
    <font>
      <b/>
      <u/>
      <sz val="14"/>
      <name val="宋体"/>
      <charset val="134"/>
    </font>
    <font>
      <u/>
      <sz val="14"/>
      <name val="宋体"/>
      <charset val="134"/>
    </font>
    <font>
      <u/>
      <sz val="1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36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indexed="12"/>
      <name val="宋体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.5"/>
      <color indexed="23"/>
      <name val="宋体"/>
      <charset val="134"/>
    </font>
    <font>
      <sz val="10"/>
      <color indexed="2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theme="0" tint="-0.349986266670736"/>
      </right>
      <top style="medium">
        <color auto="1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medium">
        <color auto="1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 style="medium">
        <color auto="1"/>
      </top>
      <bottom style="thin">
        <color theme="0" tint="-0.349986266670736"/>
      </bottom>
      <diagonal/>
    </border>
    <border>
      <left style="medium">
        <color auto="1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medium">
        <color auto="1"/>
      </left>
      <right style="thin">
        <color theme="0" tint="-0.349986266670736"/>
      </right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1" tint="0.249977111117893"/>
      </right>
      <top style="medium">
        <color auto="1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auto="1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auto="1"/>
      </right>
      <top style="medium">
        <color auto="1"/>
      </top>
      <bottom style="thin">
        <color theme="1" tint="0.249977111117893"/>
      </bottom>
      <diagonal/>
    </border>
    <border>
      <left style="medium">
        <color auto="1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auto="1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auto="1"/>
      </left>
      <right style="thin">
        <color theme="1" tint="0.249977111117893"/>
      </right>
      <top style="thin">
        <color theme="1" tint="0.249977111117893"/>
      </top>
      <bottom style="medium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auto="1"/>
      </bottom>
      <diagonal/>
    </border>
    <border>
      <left style="thin">
        <color theme="1" tint="0.249977111117893"/>
      </left>
      <right style="medium">
        <color auto="1"/>
      </right>
      <top style="thin">
        <color theme="1" tint="0.249977111117893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3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18" borderId="40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7" fillId="26" borderId="42" applyNumberFormat="0" applyAlignment="0" applyProtection="0">
      <alignment vertical="center"/>
    </xf>
    <xf numFmtId="0" fontId="41" fillId="26" borderId="38" applyNumberFormat="0" applyAlignment="0" applyProtection="0">
      <alignment vertical="center"/>
    </xf>
    <xf numFmtId="0" fontId="40" fillId="31" borderId="43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49" applyFont="1" applyFill="1">
      <alignment vertical="center"/>
    </xf>
    <xf numFmtId="0" fontId="4" fillId="2" borderId="0" xfId="49" applyFont="1" applyFill="1">
      <alignment vertical="center"/>
    </xf>
    <xf numFmtId="176" fontId="4" fillId="2" borderId="0" xfId="49" applyNumberFormat="1" applyFont="1" applyFill="1">
      <alignment vertical="center"/>
    </xf>
    <xf numFmtId="0" fontId="5" fillId="2" borderId="0" xfId="49" applyFont="1" applyFill="1" applyAlignment="1">
      <alignment horizontal="center" vertical="center"/>
    </xf>
    <xf numFmtId="0" fontId="6" fillId="2" borderId="0" xfId="49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49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176" fontId="4" fillId="2" borderId="0" xfId="49" applyNumberFormat="1" applyFont="1" applyFill="1" applyAlignment="1">
      <alignment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3" fontId="11" fillId="2" borderId="22" xfId="0" applyNumberFormat="1" applyFont="1" applyFill="1" applyBorder="1" applyAlignment="1">
      <alignment horizontal="center" vertical="center" wrapText="1"/>
    </xf>
    <xf numFmtId="0" fontId="3" fillId="2" borderId="0" xfId="49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shrinkToFit="1"/>
    </xf>
    <xf numFmtId="49" fontId="13" fillId="2" borderId="26" xfId="0" applyNumberFormat="1" applyFont="1" applyFill="1" applyBorder="1" applyAlignment="1">
      <alignment horizontal="center" vertical="center" shrinkToFit="1"/>
    </xf>
    <xf numFmtId="0" fontId="13" fillId="2" borderId="26" xfId="0" applyNumberFormat="1" applyFont="1" applyFill="1" applyBorder="1" applyAlignment="1">
      <alignment horizontal="center" vertical="center" shrinkToFit="1"/>
    </xf>
    <xf numFmtId="0" fontId="13" fillId="2" borderId="27" xfId="0" applyFont="1" applyFill="1" applyBorder="1" applyAlignment="1" applyProtection="1">
      <alignment horizontal="center" vertical="center"/>
      <protection hidden="1"/>
    </xf>
    <xf numFmtId="0" fontId="13" fillId="2" borderId="28" xfId="0" applyFont="1" applyFill="1" applyBorder="1" applyAlignment="1" applyProtection="1">
      <alignment horizontal="center" vertical="center" shrinkToFit="1"/>
      <protection hidden="1"/>
    </xf>
    <xf numFmtId="0" fontId="13" fillId="2" borderId="28" xfId="0" applyNumberFormat="1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26" xfId="0" applyNumberFormat="1" applyFont="1" applyFill="1" applyBorder="1" applyAlignment="1">
      <alignment horizontal="right" vertical="center" shrinkToFit="1"/>
    </xf>
    <xf numFmtId="43" fontId="13" fillId="2" borderId="26" xfId="0" applyNumberFormat="1" applyFont="1" applyFill="1" applyBorder="1" applyAlignment="1">
      <alignment horizontal="right" vertical="center" shrinkToFit="1"/>
    </xf>
    <xf numFmtId="43" fontId="13" fillId="2" borderId="26" xfId="0" applyNumberFormat="1" applyFont="1" applyFill="1" applyBorder="1" applyAlignment="1" applyProtection="1">
      <alignment horizontal="right" vertical="center" shrinkToFit="1"/>
    </xf>
    <xf numFmtId="0" fontId="13" fillId="2" borderId="28" xfId="0" applyNumberFormat="1" applyFont="1" applyFill="1" applyBorder="1" applyAlignment="1" applyProtection="1">
      <alignment vertical="center" shrinkToFit="1"/>
      <protection hidden="1"/>
    </xf>
    <xf numFmtId="14" fontId="13" fillId="2" borderId="0" xfId="0" applyNumberFormat="1" applyFont="1" applyFill="1" applyAlignment="1" applyProtection="1">
      <alignment horizontal="center" vertical="center"/>
    </xf>
    <xf numFmtId="14" fontId="13" fillId="2" borderId="0" xfId="0" applyNumberFormat="1" applyFont="1" applyFill="1" applyProtection="1">
      <alignment vertical="center"/>
    </xf>
    <xf numFmtId="0" fontId="13" fillId="2" borderId="0" xfId="0" applyFont="1" applyFill="1" applyAlignment="1" applyProtection="1">
      <alignment vertical="top" wrapText="1"/>
    </xf>
    <xf numFmtId="177" fontId="13" fillId="2" borderId="0" xfId="0" applyNumberFormat="1" applyFont="1" applyFill="1" applyBorder="1" applyAlignment="1">
      <alignment vertical="center"/>
    </xf>
    <xf numFmtId="43" fontId="13" fillId="2" borderId="26" xfId="0" applyNumberFormat="1" applyFont="1" applyFill="1" applyBorder="1" applyAlignment="1" applyProtection="1">
      <alignment horizontal="right" vertical="center" shrinkToFit="1"/>
      <protection hidden="1"/>
    </xf>
    <xf numFmtId="43" fontId="13" fillId="2" borderId="28" xfId="0" applyNumberFormat="1" applyFont="1" applyFill="1" applyBorder="1" applyAlignment="1" applyProtection="1">
      <alignment vertical="center" shrinkToFit="1"/>
      <protection hidden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/>
    </xf>
    <xf numFmtId="43" fontId="13" fillId="2" borderId="33" xfId="0" applyNumberFormat="1" applyFont="1" applyFill="1" applyBorder="1" applyAlignment="1" applyProtection="1">
      <alignment horizontal="right" vertical="center" shrinkToFit="1"/>
      <protection hidden="1"/>
    </xf>
    <xf numFmtId="43" fontId="13" fillId="2" borderId="32" xfId="0" applyNumberFormat="1" applyFont="1" applyFill="1" applyBorder="1" applyAlignment="1" applyProtection="1">
      <alignment horizontal="right" vertical="center" shrinkToFit="1"/>
      <protection hidden="1"/>
    </xf>
    <xf numFmtId="43" fontId="13" fillId="2" borderId="34" xfId="0" applyNumberFormat="1" applyFont="1" applyFill="1" applyBorder="1" applyAlignment="1" applyProtection="1">
      <alignment vertical="center" shrinkToFit="1"/>
      <protection hidden="1"/>
    </xf>
    <xf numFmtId="0" fontId="0" fillId="2" borderId="0" xfId="0" applyFont="1" applyFill="1">
      <alignment vertical="center"/>
    </xf>
    <xf numFmtId="0" fontId="18" fillId="3" borderId="0" xfId="0" applyFont="1" applyFill="1">
      <alignment vertical="center"/>
    </xf>
    <xf numFmtId="0" fontId="19" fillId="2" borderId="0" xfId="0" applyFont="1" applyFill="1" applyAlignment="1">
      <alignment horizontal="center" vertical="center"/>
    </xf>
    <xf numFmtId="0" fontId="20" fillId="3" borderId="35" xfId="10" applyFont="1" applyFill="1" applyBorder="1" applyAlignment="1" applyProtection="1">
      <alignment horizontal="center"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109个人所得税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260350</xdr:colOff>
      <xdr:row>0</xdr:row>
      <xdr:rowOff>142240</xdr:rowOff>
    </xdr:from>
    <xdr:to>
      <xdr:col>0</xdr:col>
      <xdr:colOff>460375</xdr:colOff>
      <xdr:row>1</xdr:row>
      <xdr:rowOff>5715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238125" y="16446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203200</xdr:colOff>
      <xdr:row>0</xdr:row>
      <xdr:rowOff>151765</xdr:rowOff>
    </xdr:from>
    <xdr:to>
      <xdr:col>0</xdr:col>
      <xdr:colOff>403225</xdr:colOff>
      <xdr:row>0</xdr:row>
      <xdr:rowOff>396240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80975" y="173990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155575</xdr:colOff>
      <xdr:row>0</xdr:row>
      <xdr:rowOff>186690</xdr:rowOff>
    </xdr:from>
    <xdr:to>
      <xdr:col>0</xdr:col>
      <xdr:colOff>355600</xdr:colOff>
      <xdr:row>1</xdr:row>
      <xdr:rowOff>31115</xdr:rowOff>
    </xdr:to>
    <xdr:sp>
      <xdr:nvSpPr>
        <xdr:cNvPr id="2" name=" 2">
          <a:hlinkClick xmlns:r="http://schemas.openxmlformats.org/officeDocument/2006/relationships" r:id="rId1"/>
        </xdr:cNvPr>
        <xdr:cNvSpPr/>
      </xdr:nvSpPr>
      <xdr:spPr>
        <a:xfrm rot="16020000">
          <a:off x="133350" y="208915"/>
          <a:ext cx="244475" cy="200025"/>
        </a:xfrm>
        <a:custGeom>
          <a:avLst/>
          <a:gdLst/>
          <a:ahLst/>
          <a:cxnLst/>
          <a:rect l="l" t="t" r="r" b="b"/>
          <a:pathLst>
            <a:path w="751403" h="647761">
              <a:moveTo>
                <a:pt x="375702" y="0"/>
              </a:moveTo>
              <a:lnTo>
                <a:pt x="751403" y="647761"/>
              </a:lnTo>
              <a:lnTo>
                <a:pt x="745416" y="647761"/>
              </a:lnTo>
              <a:lnTo>
                <a:pt x="375702" y="432047"/>
              </a:lnTo>
              <a:lnTo>
                <a:pt x="5987" y="647761"/>
              </a:lnTo>
              <a:lnTo>
                <a:pt x="0" y="647761"/>
              </a:lnTo>
              <a:close/>
            </a:path>
          </a:pathLst>
        </a:cu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/>
        <a:p>
          <a:pPr algn="ctr" rtl="0">
            <a:defRPr sz="1000"/>
          </a:pP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499984740745262"/>
  </sheetPr>
  <dimension ref="A1:I13"/>
  <sheetViews>
    <sheetView tabSelected="1" workbookViewId="0">
      <selection activeCell="J11" sqref="J11"/>
    </sheetView>
  </sheetViews>
  <sheetFormatPr defaultColWidth="9" defaultRowHeight="14.25"/>
  <cols>
    <col min="1" max="9" width="14.375" style="79" customWidth="1"/>
    <col min="10" max="14" width="17.875" style="79" customWidth="1"/>
    <col min="15" max="16384" width="9" style="79"/>
  </cols>
  <sheetData>
    <row r="1" ht="33" customHeight="1" spans="1:9">
      <c r="A1" s="80"/>
      <c r="B1" s="80"/>
      <c r="C1" s="80"/>
      <c r="D1" s="80"/>
      <c r="E1" s="80"/>
      <c r="F1" s="80"/>
      <c r="G1" s="80"/>
      <c r="H1" s="80"/>
      <c r="I1" s="80"/>
    </row>
    <row r="2" ht="33" customHeight="1" spans="1:9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ht="33" customHeight="1" spans="1:9">
      <c r="A3" s="81"/>
      <c r="B3" s="81"/>
      <c r="C3" s="81"/>
      <c r="D3" s="81"/>
      <c r="E3" s="81"/>
      <c r="F3" s="81"/>
      <c r="G3" s="81"/>
      <c r="H3" s="81"/>
      <c r="I3" s="81"/>
    </row>
    <row r="4" ht="33" customHeight="1" spans="1:9">
      <c r="A4" s="80"/>
      <c r="B4" s="80"/>
      <c r="C4" s="80"/>
      <c r="D4" s="80"/>
      <c r="E4" s="80"/>
      <c r="F4" s="80"/>
      <c r="G4" s="80"/>
      <c r="H4" s="80"/>
      <c r="I4" s="80"/>
    </row>
    <row r="5" ht="33" customHeight="1" spans="1:9">
      <c r="A5" s="80"/>
      <c r="B5" s="82" t="s">
        <v>1</v>
      </c>
      <c r="C5" s="83"/>
      <c r="D5" s="82" t="s">
        <v>2</v>
      </c>
      <c r="E5" s="83"/>
      <c r="F5" s="82" t="s">
        <v>3</v>
      </c>
      <c r="G5" s="83"/>
      <c r="H5" s="82" t="s">
        <v>4</v>
      </c>
      <c r="I5" s="84"/>
    </row>
    <row r="6" ht="33" customHeight="1" spans="1:9">
      <c r="A6" s="80"/>
      <c r="B6" s="83"/>
      <c r="C6" s="83"/>
      <c r="D6" s="83"/>
      <c r="E6" s="83"/>
      <c r="F6" s="83"/>
      <c r="G6" s="83"/>
      <c r="H6" s="83"/>
      <c r="I6" s="84"/>
    </row>
    <row r="7" ht="33" customHeight="1" spans="1:9">
      <c r="A7" s="80"/>
      <c r="B7" s="82" t="s">
        <v>5</v>
      </c>
      <c r="C7" s="83"/>
      <c r="D7" s="82" t="s">
        <v>6</v>
      </c>
      <c r="E7" s="83"/>
      <c r="F7" s="82" t="s">
        <v>7</v>
      </c>
      <c r="G7" s="83"/>
      <c r="H7" s="82" t="s">
        <v>8</v>
      </c>
      <c r="I7" s="84"/>
    </row>
    <row r="8" ht="33" customHeight="1" spans="1:9">
      <c r="A8" s="80"/>
      <c r="B8" s="83"/>
      <c r="C8" s="83"/>
      <c r="D8" s="83"/>
      <c r="E8" s="83"/>
      <c r="F8" s="83"/>
      <c r="G8" s="83"/>
      <c r="H8" s="83"/>
      <c r="I8" s="84"/>
    </row>
    <row r="9" ht="33" customHeight="1" spans="1:9">
      <c r="A9" s="80"/>
      <c r="B9" s="82" t="s">
        <v>9</v>
      </c>
      <c r="C9" s="83"/>
      <c r="D9" s="82" t="s">
        <v>10</v>
      </c>
      <c r="E9" s="83"/>
      <c r="F9" s="82" t="s">
        <v>11</v>
      </c>
      <c r="G9" s="83"/>
      <c r="H9" s="82" t="s">
        <v>12</v>
      </c>
      <c r="I9" s="84"/>
    </row>
    <row r="10" ht="33" customHeight="1" spans="1:9">
      <c r="A10" s="80"/>
      <c r="B10" s="83"/>
      <c r="C10" s="83"/>
      <c r="D10" s="83"/>
      <c r="E10" s="83"/>
      <c r="F10" s="83"/>
      <c r="G10" s="83"/>
      <c r="H10" s="83"/>
      <c r="I10" s="84"/>
    </row>
    <row r="11" ht="33" customHeight="1" spans="1:9">
      <c r="A11" s="80"/>
      <c r="B11" s="83"/>
      <c r="C11" s="82" t="s">
        <v>13</v>
      </c>
      <c r="D11" s="83"/>
      <c r="E11" s="83"/>
      <c r="F11" s="83"/>
      <c r="G11" s="82" t="s">
        <v>14</v>
      </c>
      <c r="H11" s="83"/>
      <c r="I11" s="84"/>
    </row>
    <row r="12" ht="33" customHeight="1" spans="1:9">
      <c r="A12" s="80"/>
      <c r="B12" s="80"/>
      <c r="C12" s="80"/>
      <c r="D12" s="80"/>
      <c r="E12" s="80"/>
      <c r="F12" s="80"/>
      <c r="G12" s="80"/>
      <c r="H12" s="80"/>
      <c r="I12" s="80"/>
    </row>
    <row r="13" ht="44.1" customHeight="1"/>
  </sheetData>
  <mergeCells count="1">
    <mergeCell ref="A2:I3"/>
  </mergeCells>
  <hyperlinks>
    <hyperlink ref="B5" location="'1月'!A1" display="一月"/>
    <hyperlink ref="D5" location="'2月'!A1" display="二月"/>
    <hyperlink ref="F5" location="'3月'!A1" display="三月"/>
    <hyperlink ref="H5" location="'4月'!A1" display="四月"/>
    <hyperlink ref="B7" location="'5月'!A1" display="五月"/>
    <hyperlink ref="D7" location="'6月'!A1" display="六月"/>
    <hyperlink ref="F7" location="'7月'!A1" display="七月"/>
    <hyperlink ref="H7" location="'8月'!A1" display="八月"/>
    <hyperlink ref="B9" location="'9月'!A1" display="九月"/>
    <hyperlink ref="D9" location="'10月'!A1" display="十月"/>
    <hyperlink ref="F9" location="'11月'!A1" display="十一月"/>
    <hyperlink ref="H9" location="'12月'!A1" display="十二月"/>
    <hyperlink ref="C11" location="新个税标准!A1" display="新个税标准"/>
    <hyperlink ref="G11" location="工资管理标准!A1" display="工资管理标准"/>
  </hyperlinks>
  <pageMargins left="0.75" right="0.75" top="1" bottom="1" header="0.51" footer="0.5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E9" sqref="AE9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B13" sqref="AB13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W19" sqref="W19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R13" sqref="R13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2"/>
  </sheetPr>
  <dimension ref="B1:G23"/>
  <sheetViews>
    <sheetView workbookViewId="0">
      <selection activeCell="A1" sqref="A1"/>
    </sheetView>
  </sheetViews>
  <sheetFormatPr defaultColWidth="8.75" defaultRowHeight="15" customHeight="1" outlineLevelCol="6"/>
  <cols>
    <col min="1" max="1" width="8.75" style="13"/>
    <col min="2" max="2" width="5.875" style="13" customWidth="1"/>
    <col min="3" max="3" width="32.25" style="14" customWidth="1"/>
    <col min="4" max="4" width="32.25" style="13" customWidth="1"/>
    <col min="5" max="5" width="14" style="13" customWidth="1"/>
    <col min="6" max="6" width="11.625" style="13" customWidth="1"/>
    <col min="7" max="7" width="7.625" style="13" customWidth="1"/>
    <col min="8" max="28" width="9" style="13" customWidth="1"/>
    <col min="29" max="16384" width="8.75" style="13"/>
  </cols>
  <sheetData>
    <row r="1" ht="30" customHeight="1" spans="2:6">
      <c r="B1" s="15" t="s">
        <v>13</v>
      </c>
      <c r="C1" s="15"/>
      <c r="D1" s="15"/>
      <c r="E1" s="15"/>
      <c r="F1" s="15"/>
    </row>
    <row r="2" ht="20.1" customHeight="1" spans="2:6">
      <c r="B2" s="16" t="s">
        <v>57</v>
      </c>
      <c r="C2" s="16"/>
      <c r="D2" s="16"/>
      <c r="E2" s="16"/>
      <c r="F2" s="16"/>
    </row>
    <row r="3" ht="21" customHeight="1" spans="2:7">
      <c r="B3" s="17" t="s">
        <v>58</v>
      </c>
      <c r="C3" s="17"/>
      <c r="D3" s="17"/>
      <c r="E3" s="17"/>
      <c r="F3" s="17"/>
      <c r="G3" s="18"/>
    </row>
    <row r="4" ht="19.5" customHeight="1" spans="2:6">
      <c r="B4" s="19" t="s">
        <v>59</v>
      </c>
      <c r="C4" s="20" t="s">
        <v>60</v>
      </c>
      <c r="D4" s="20" t="s">
        <v>61</v>
      </c>
      <c r="E4" s="20" t="s">
        <v>62</v>
      </c>
      <c r="F4" s="20" t="s">
        <v>63</v>
      </c>
    </row>
    <row r="5" ht="19.5" customHeight="1" spans="2:6">
      <c r="B5" s="21">
        <v>1</v>
      </c>
      <c r="C5" s="22" t="s">
        <v>64</v>
      </c>
      <c r="D5" s="22" t="s">
        <v>65</v>
      </c>
      <c r="E5" s="22">
        <v>3</v>
      </c>
      <c r="F5" s="22">
        <v>0</v>
      </c>
    </row>
    <row r="6" ht="19.5" customHeight="1" spans="2:7">
      <c r="B6" s="21">
        <v>2</v>
      </c>
      <c r="C6" s="22" t="s">
        <v>66</v>
      </c>
      <c r="D6" s="22" t="s">
        <v>67</v>
      </c>
      <c r="E6" s="22">
        <v>10</v>
      </c>
      <c r="F6" s="22">
        <v>210</v>
      </c>
      <c r="G6" s="23"/>
    </row>
    <row r="7" ht="19.5" customHeight="1" spans="2:7">
      <c r="B7" s="21">
        <v>3</v>
      </c>
      <c r="C7" s="22" t="s">
        <v>68</v>
      </c>
      <c r="D7" s="22" t="s">
        <v>69</v>
      </c>
      <c r="E7" s="22">
        <v>20</v>
      </c>
      <c r="F7" s="22">
        <v>1410</v>
      </c>
      <c r="G7" s="23"/>
    </row>
    <row r="8" ht="19.5" customHeight="1" spans="2:7">
      <c r="B8" s="21">
        <v>4</v>
      </c>
      <c r="C8" s="22" t="s">
        <v>70</v>
      </c>
      <c r="D8" s="22" t="s">
        <v>71</v>
      </c>
      <c r="E8" s="22">
        <v>25</v>
      </c>
      <c r="F8" s="22">
        <v>2660</v>
      </c>
      <c r="G8" s="23"/>
    </row>
    <row r="9" ht="19.5" customHeight="1" spans="2:7">
      <c r="B9" s="21">
        <v>5</v>
      </c>
      <c r="C9" s="22" t="s">
        <v>72</v>
      </c>
      <c r="D9" s="22" t="s">
        <v>73</v>
      </c>
      <c r="E9" s="22">
        <v>30</v>
      </c>
      <c r="F9" s="22">
        <v>4410</v>
      </c>
      <c r="G9" s="23"/>
    </row>
    <row r="10" ht="19.5" customHeight="1" spans="2:6">
      <c r="B10" s="21">
        <v>6</v>
      </c>
      <c r="C10" s="22" t="s">
        <v>74</v>
      </c>
      <c r="D10" s="22" t="s">
        <v>75</v>
      </c>
      <c r="E10" s="22">
        <v>35</v>
      </c>
      <c r="F10" s="22">
        <v>7160</v>
      </c>
    </row>
    <row r="11" ht="19.5" customHeight="1" spans="2:6">
      <c r="B11" s="24">
        <v>7</v>
      </c>
      <c r="C11" s="22" t="s">
        <v>76</v>
      </c>
      <c r="D11" s="22" t="s">
        <v>77</v>
      </c>
      <c r="E11" s="22">
        <v>45</v>
      </c>
      <c r="F11" s="22">
        <v>15160</v>
      </c>
    </row>
    <row r="12" customHeight="1" spans="2:6">
      <c r="B12" s="25" t="s">
        <v>78</v>
      </c>
      <c r="C12" s="25"/>
      <c r="D12" s="25"/>
      <c r="E12" s="25"/>
      <c r="F12" s="25"/>
    </row>
    <row r="13" customHeight="1" spans="2:6">
      <c r="B13" s="25" t="s">
        <v>79</v>
      </c>
      <c r="C13" s="25"/>
      <c r="D13" s="25"/>
      <c r="E13" s="25"/>
      <c r="F13" s="25"/>
    </row>
    <row r="14" customHeight="1" spans="2:6">
      <c r="B14" s="25" t="s">
        <v>80</v>
      </c>
      <c r="C14" s="25"/>
      <c r="D14" s="25"/>
      <c r="E14" s="25"/>
      <c r="F14" s="25"/>
    </row>
    <row r="16" ht="18.95" customHeight="1" spans="2:6">
      <c r="B16" s="16" t="s">
        <v>81</v>
      </c>
      <c r="C16" s="16"/>
      <c r="D16" s="16"/>
      <c r="E16" s="16"/>
      <c r="F16" s="16"/>
    </row>
    <row r="17" customHeight="1" spans="2:6">
      <c r="B17" s="26" t="s">
        <v>59</v>
      </c>
      <c r="C17" s="27" t="s">
        <v>82</v>
      </c>
      <c r="D17" s="27" t="s">
        <v>83</v>
      </c>
      <c r="E17" s="27" t="s">
        <v>84</v>
      </c>
      <c r="F17" s="28" t="s">
        <v>63</v>
      </c>
    </row>
    <row r="18" ht="18" customHeight="1" spans="2:6">
      <c r="B18" s="29">
        <v>1</v>
      </c>
      <c r="C18" s="30" t="s">
        <v>85</v>
      </c>
      <c r="D18" s="30" t="s">
        <v>86</v>
      </c>
      <c r="E18" s="30">
        <v>5</v>
      </c>
      <c r="F18" s="31">
        <v>0</v>
      </c>
    </row>
    <row r="19" ht="18" customHeight="1" spans="2:6">
      <c r="B19" s="29">
        <v>2</v>
      </c>
      <c r="C19" s="30" t="s">
        <v>87</v>
      </c>
      <c r="D19" s="30" t="s">
        <v>88</v>
      </c>
      <c r="E19" s="30">
        <v>10</v>
      </c>
      <c r="F19" s="31">
        <v>1500</v>
      </c>
    </row>
    <row r="20" ht="18" customHeight="1" spans="2:6">
      <c r="B20" s="29">
        <v>3</v>
      </c>
      <c r="C20" s="30" t="s">
        <v>89</v>
      </c>
      <c r="D20" s="30" t="s">
        <v>90</v>
      </c>
      <c r="E20" s="30">
        <v>20</v>
      </c>
      <c r="F20" s="32">
        <v>10500</v>
      </c>
    </row>
    <row r="21" ht="18" customHeight="1" spans="2:6">
      <c r="B21" s="29">
        <v>4</v>
      </c>
      <c r="C21" s="30" t="s">
        <v>91</v>
      </c>
      <c r="D21" s="30" t="s">
        <v>92</v>
      </c>
      <c r="E21" s="30">
        <v>30</v>
      </c>
      <c r="F21" s="32">
        <v>40500</v>
      </c>
    </row>
    <row r="22" ht="18" customHeight="1" spans="2:6">
      <c r="B22" s="33">
        <v>5</v>
      </c>
      <c r="C22" s="34" t="s">
        <v>93</v>
      </c>
      <c r="D22" s="34" t="s">
        <v>94</v>
      </c>
      <c r="E22" s="34">
        <v>35</v>
      </c>
      <c r="F22" s="35">
        <v>65500</v>
      </c>
    </row>
    <row r="23" s="12" customFormat="1" ht="21" customHeight="1" spans="2:6">
      <c r="B23" s="36" t="s">
        <v>95</v>
      </c>
      <c r="C23" s="36"/>
      <c r="D23" s="36"/>
      <c r="E23" s="36"/>
      <c r="F23" s="36"/>
    </row>
  </sheetData>
  <mergeCells count="8">
    <mergeCell ref="B1:F1"/>
    <mergeCell ref="B2:F2"/>
    <mergeCell ref="B3:F3"/>
    <mergeCell ref="B12:F12"/>
    <mergeCell ref="B13:F13"/>
    <mergeCell ref="B14:F14"/>
    <mergeCell ref="B16:F16"/>
    <mergeCell ref="B23:F23"/>
  </mergeCells>
  <pageMargins left="0.7" right="0.7" top="0.75" bottom="0.75" header="0.3" footer="0.3"/>
  <pageSetup paperSize="9" orientation="portrait" horizontalDpi="200" verticalDpi="300"/>
  <headerFooter alignWithMargins="0" scaleWithDoc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"/>
  <sheetViews>
    <sheetView workbookViewId="0">
      <selection activeCell="B10" sqref="B10:H10"/>
    </sheetView>
  </sheetViews>
  <sheetFormatPr defaultColWidth="8.75" defaultRowHeight="21.75" customHeight="1" outlineLevelCol="7"/>
  <cols>
    <col min="1" max="1" width="8.75" style="1"/>
    <col min="2" max="8" width="18.875" style="1" customWidth="1"/>
    <col min="9" max="16384" width="8.75" style="1"/>
  </cols>
  <sheetData>
    <row r="1" ht="36" customHeight="1" spans="2:8">
      <c r="B1" s="2" t="s">
        <v>14</v>
      </c>
      <c r="C1" s="2"/>
      <c r="D1" s="2"/>
      <c r="E1" s="2"/>
      <c r="F1" s="2"/>
      <c r="G1" s="2"/>
      <c r="H1" s="2"/>
    </row>
    <row r="2" customHeight="1" spans="2:8">
      <c r="B2" s="3" t="s">
        <v>96</v>
      </c>
      <c r="C2" s="4"/>
      <c r="D2" s="4"/>
      <c r="E2" s="4"/>
      <c r="F2" s="4"/>
      <c r="G2" s="4"/>
      <c r="H2" s="5"/>
    </row>
    <row r="3" customHeight="1" spans="2:8">
      <c r="B3" s="6" t="s">
        <v>97</v>
      </c>
      <c r="C3" s="7"/>
      <c r="D3" s="7"/>
      <c r="E3" s="7"/>
      <c r="F3" s="7"/>
      <c r="G3" s="7"/>
      <c r="H3" s="8"/>
    </row>
    <row r="4" customHeight="1" spans="2:8">
      <c r="B4" s="6" t="s">
        <v>98</v>
      </c>
      <c r="C4" s="7"/>
      <c r="D4" s="7"/>
      <c r="E4" s="7"/>
      <c r="F4" s="7"/>
      <c r="G4" s="7"/>
      <c r="H4" s="8"/>
    </row>
    <row r="5" customHeight="1" spans="2:8">
      <c r="B5" s="6" t="s">
        <v>99</v>
      </c>
      <c r="C5" s="7"/>
      <c r="D5" s="7"/>
      <c r="E5" s="7"/>
      <c r="F5" s="7"/>
      <c r="G5" s="7"/>
      <c r="H5" s="8"/>
    </row>
    <row r="6" customHeight="1" spans="2:8">
      <c r="B6" s="6" t="s">
        <v>100</v>
      </c>
      <c r="C6" s="7"/>
      <c r="D6" s="7"/>
      <c r="E6" s="7"/>
      <c r="F6" s="7"/>
      <c r="G6" s="7"/>
      <c r="H6" s="8"/>
    </row>
    <row r="7" customHeight="1" spans="2:8">
      <c r="B7" s="6" t="s">
        <v>101</v>
      </c>
      <c r="C7" s="7"/>
      <c r="D7" s="7"/>
      <c r="E7" s="7"/>
      <c r="F7" s="7"/>
      <c r="G7" s="7"/>
      <c r="H7" s="8"/>
    </row>
    <row r="8" customHeight="1" spans="2:8">
      <c r="B8" s="6" t="s">
        <v>102</v>
      </c>
      <c r="C8" s="7"/>
      <c r="D8" s="7"/>
      <c r="E8" s="7"/>
      <c r="F8" s="7"/>
      <c r="G8" s="7"/>
      <c r="H8" s="8"/>
    </row>
    <row r="9" customHeight="1" spans="2:8">
      <c r="B9" s="6" t="s">
        <v>103</v>
      </c>
      <c r="C9" s="7"/>
      <c r="D9" s="7"/>
      <c r="E9" s="7"/>
      <c r="F9" s="7"/>
      <c r="G9" s="7"/>
      <c r="H9" s="8"/>
    </row>
    <row r="10" ht="48" customHeight="1" spans="2:8">
      <c r="B10" s="9" t="s">
        <v>104</v>
      </c>
      <c r="C10" s="10"/>
      <c r="D10" s="10"/>
      <c r="E10" s="10"/>
      <c r="F10" s="10"/>
      <c r="G10" s="10"/>
      <c r="H10" s="11"/>
    </row>
  </sheetData>
  <mergeCells count="10">
    <mergeCell ref="B1:H1"/>
    <mergeCell ref="B2:H2"/>
    <mergeCell ref="B3:H3"/>
    <mergeCell ref="B4:H4"/>
    <mergeCell ref="B5:H5"/>
    <mergeCell ref="B6:H6"/>
    <mergeCell ref="B7:H7"/>
    <mergeCell ref="B8:H8"/>
    <mergeCell ref="B9:H9"/>
    <mergeCell ref="B10:H10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F7" sqref="AF7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C13" sqref="AC13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8000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9500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9500</v>
      </c>
      <c r="Y5" s="70">
        <f>ROUND(MAX((X5-5000)*{0.03,0.1,0.2,0.25,0.3,0.35,0.45}-{0,210,1410,2660,4410,7160,15160},0),0)</f>
        <v>240</v>
      </c>
      <c r="Z5" s="76"/>
      <c r="AA5" s="77">
        <f t="shared" ref="AA5:AA19" si="3">X5-Y5-Z5</f>
        <v>9260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8000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9500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9500</v>
      </c>
      <c r="Y20" s="71">
        <f t="shared" si="4"/>
        <v>240</v>
      </c>
      <c r="Z20" s="71">
        <f t="shared" si="4"/>
        <v>0</v>
      </c>
      <c r="AA20" s="78">
        <f t="shared" si="4"/>
        <v>9260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E14" sqref="AE14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10000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11500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11500</v>
      </c>
      <c r="Y5" s="70">
        <f>ROUND(MAX((X5-5000)*{0.03,0.1,0.2,0.25,0.3,0.35,0.45}-{0,210,1410,2660,4410,7160,15160},0),0)</f>
        <v>440</v>
      </c>
      <c r="Z5" s="76"/>
      <c r="AA5" s="77">
        <f t="shared" ref="AA5:AA19" si="3">X5-Y5-Z5</f>
        <v>11060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10000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11500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11500</v>
      </c>
      <c r="Y20" s="71">
        <f t="shared" si="4"/>
        <v>440</v>
      </c>
      <c r="Z20" s="71">
        <f t="shared" si="4"/>
        <v>0</v>
      </c>
      <c r="AA20" s="78">
        <f t="shared" si="4"/>
        <v>11060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F9" sqref="AF9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D35" sqref="D35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W30" sqref="W30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I6" sqref="I6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1:AA26"/>
  <sheetViews>
    <sheetView workbookViewId="0">
      <selection activeCell="AD19" sqref="AD19"/>
    </sheetView>
  </sheetViews>
  <sheetFormatPr defaultColWidth="8.75" defaultRowHeight="13.5"/>
  <cols>
    <col min="1" max="1" width="6.25" style="37" customWidth="1"/>
    <col min="2" max="2" width="3.625" style="37" customWidth="1"/>
    <col min="3" max="3" width="6.25" style="37" customWidth="1"/>
    <col min="4" max="4" width="5.5" style="37" customWidth="1"/>
    <col min="5" max="9" width="5.75" style="38" customWidth="1"/>
    <col min="10" max="11" width="5.75" style="37" customWidth="1"/>
    <col min="12" max="13" width="5.625" style="37" customWidth="1"/>
    <col min="14" max="14" width="5.375" style="37" customWidth="1"/>
    <col min="15" max="15" width="8.5" style="37" customWidth="1"/>
    <col min="16" max="23" width="3.625" style="37" customWidth="1"/>
    <col min="24" max="27" width="7.25" style="37" customWidth="1"/>
    <col min="28" max="33" width="9" style="37" customWidth="1"/>
    <col min="34" max="16384" width="8.75" style="37"/>
  </cols>
  <sheetData>
    <row r="1" ht="31.5" customHeight="1" spans="2:27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6.5" customHeight="1" spans="2:27">
      <c r="B2" s="41" t="s">
        <v>16</v>
      </c>
      <c r="C2" s="41"/>
      <c r="D2" s="42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61" t="s">
        <v>18</v>
      </c>
      <c r="Q2" s="61"/>
      <c r="R2" s="69"/>
      <c r="S2" s="69"/>
      <c r="T2" s="69"/>
      <c r="U2" s="69"/>
      <c r="V2" s="69"/>
      <c r="W2" s="58"/>
      <c r="X2" s="58"/>
      <c r="Y2" s="41"/>
      <c r="Z2" s="41"/>
      <c r="AA2" s="58" t="s">
        <v>19</v>
      </c>
    </row>
    <row r="3" ht="30.75" customHeight="1" spans="2:27">
      <c r="B3" s="44" t="s">
        <v>20</v>
      </c>
      <c r="C3" s="45" t="s">
        <v>21</v>
      </c>
      <c r="D3" s="46" t="s">
        <v>22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24</v>
      </c>
      <c r="Q3" s="45"/>
      <c r="R3" s="45"/>
      <c r="S3" s="45"/>
      <c r="T3" s="45"/>
      <c r="U3" s="45"/>
      <c r="V3" s="45"/>
      <c r="W3" s="45"/>
      <c r="X3" s="46" t="s">
        <v>25</v>
      </c>
      <c r="Y3" s="46" t="s">
        <v>26</v>
      </c>
      <c r="Z3" s="72" t="s">
        <v>27</v>
      </c>
      <c r="AA3" s="73" t="s">
        <v>28</v>
      </c>
    </row>
    <row r="4" ht="62.25" customHeight="1" spans="2:27">
      <c r="B4" s="47"/>
      <c r="C4" s="48"/>
      <c r="D4" s="49"/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49" t="s">
        <v>35</v>
      </c>
      <c r="L4" s="49" t="s">
        <v>36</v>
      </c>
      <c r="M4" s="49" t="s">
        <v>37</v>
      </c>
      <c r="N4" s="49" t="s">
        <v>38</v>
      </c>
      <c r="O4" s="48" t="s">
        <v>39</v>
      </c>
      <c r="P4" s="49" t="s">
        <v>40</v>
      </c>
      <c r="Q4" s="49" t="s">
        <v>41</v>
      </c>
      <c r="R4" s="49" t="s">
        <v>42</v>
      </c>
      <c r="S4" s="49" t="s">
        <v>43</v>
      </c>
      <c r="T4" s="49" t="s">
        <v>44</v>
      </c>
      <c r="U4" s="49" t="s">
        <v>45</v>
      </c>
      <c r="V4" s="49" t="s">
        <v>46</v>
      </c>
      <c r="W4" s="48" t="s">
        <v>39</v>
      </c>
      <c r="X4" s="48"/>
      <c r="Y4" s="48"/>
      <c r="Z4" s="74"/>
      <c r="AA4" s="75"/>
    </row>
    <row r="5" ht="20.1" customHeight="1" spans="2:27">
      <c r="B5" s="50">
        <v>1</v>
      </c>
      <c r="C5" s="51" t="s">
        <v>47</v>
      </c>
      <c r="D5" s="52"/>
      <c r="E5" s="53">
        <v>5000</v>
      </c>
      <c r="F5" s="53">
        <v>500</v>
      </c>
      <c r="G5" s="53"/>
      <c r="H5" s="53"/>
      <c r="I5" s="53">
        <v>1000</v>
      </c>
      <c r="J5" s="62"/>
      <c r="K5" s="62"/>
      <c r="L5" s="62"/>
      <c r="M5" s="62"/>
      <c r="N5" s="63"/>
      <c r="O5" s="64">
        <f t="shared" ref="O5:O19" si="0">E5+F5+G5+H5+I5+J5+K5+L5-M5-N5</f>
        <v>6500</v>
      </c>
      <c r="P5" s="62"/>
      <c r="Q5" s="62"/>
      <c r="R5" s="62"/>
      <c r="S5" s="62"/>
      <c r="T5" s="62"/>
      <c r="U5" s="62"/>
      <c r="V5" s="62"/>
      <c r="W5" s="63">
        <f t="shared" ref="W5:W19" si="1">SUM(P5:V5)</f>
        <v>0</v>
      </c>
      <c r="X5" s="70">
        <f t="shared" ref="X5:X19" si="2">O5-W5</f>
        <v>6500</v>
      </c>
      <c r="Y5" s="70">
        <f>ROUND(MAX((X5-5000)*{0.03,0.1,0.2,0.25,0.3,0.35,0.45}-{0,210,1410,2660,4410,7160,15160},0),0)</f>
        <v>45</v>
      </c>
      <c r="Z5" s="76"/>
      <c r="AA5" s="77">
        <f t="shared" ref="AA5:AA19" si="3">X5-Y5-Z5</f>
        <v>6455</v>
      </c>
    </row>
    <row r="6" ht="20.1" customHeight="1" spans="2:27">
      <c r="B6" s="50">
        <v>2</v>
      </c>
      <c r="C6" s="51"/>
      <c r="D6" s="52"/>
      <c r="E6" s="53"/>
      <c r="F6" s="53"/>
      <c r="G6" s="53"/>
      <c r="H6" s="53"/>
      <c r="I6" s="53"/>
      <c r="J6" s="62"/>
      <c r="K6" s="62"/>
      <c r="L6" s="62"/>
      <c r="M6" s="62"/>
      <c r="N6" s="63"/>
      <c r="O6" s="64">
        <f t="shared" si="0"/>
        <v>0</v>
      </c>
      <c r="P6" s="62"/>
      <c r="Q6" s="62"/>
      <c r="R6" s="62"/>
      <c r="S6" s="62"/>
      <c r="T6" s="62"/>
      <c r="U6" s="62"/>
      <c r="V6" s="62"/>
      <c r="W6" s="63">
        <f t="shared" si="1"/>
        <v>0</v>
      </c>
      <c r="X6" s="70">
        <f t="shared" si="2"/>
        <v>0</v>
      </c>
      <c r="Y6" s="70">
        <f>ROUND(MAX((X6-5000)*{0.03,0.1,0.2,0.25,0.3,0.35,0.45}-{0,210,1410,2660,4410,7160,15160},0),0)</f>
        <v>0</v>
      </c>
      <c r="Z6" s="76"/>
      <c r="AA6" s="77">
        <f t="shared" si="3"/>
        <v>0</v>
      </c>
    </row>
    <row r="7" ht="20.1" customHeight="1" spans="2:27">
      <c r="B7" s="50">
        <v>3</v>
      </c>
      <c r="C7" s="51"/>
      <c r="D7" s="52"/>
      <c r="E7" s="53"/>
      <c r="F7" s="53"/>
      <c r="G7" s="53"/>
      <c r="H7" s="53"/>
      <c r="I7" s="53"/>
      <c r="J7" s="62"/>
      <c r="K7" s="62"/>
      <c r="L7" s="62"/>
      <c r="M7" s="62"/>
      <c r="N7" s="63"/>
      <c r="O7" s="64">
        <f t="shared" si="0"/>
        <v>0</v>
      </c>
      <c r="P7" s="62"/>
      <c r="Q7" s="62"/>
      <c r="R7" s="62"/>
      <c r="S7" s="62"/>
      <c r="T7" s="62"/>
      <c r="U7" s="62"/>
      <c r="V7" s="62"/>
      <c r="W7" s="63">
        <f t="shared" si="1"/>
        <v>0</v>
      </c>
      <c r="X7" s="70">
        <f t="shared" si="2"/>
        <v>0</v>
      </c>
      <c r="Y7" s="70">
        <f>ROUND(MAX((X7-5000)*{0.03,0.1,0.2,0.25,0.3,0.35,0.45}-{0,210,1410,2660,4410,7160,15160},0),0)</f>
        <v>0</v>
      </c>
      <c r="Z7" s="76"/>
      <c r="AA7" s="77">
        <f t="shared" si="3"/>
        <v>0</v>
      </c>
    </row>
    <row r="8" ht="20.1" customHeight="1" spans="2:27">
      <c r="B8" s="50">
        <v>4</v>
      </c>
      <c r="C8" s="51"/>
      <c r="D8" s="52"/>
      <c r="E8" s="53"/>
      <c r="F8" s="53"/>
      <c r="G8" s="53"/>
      <c r="H8" s="53"/>
      <c r="I8" s="53"/>
      <c r="J8" s="62"/>
      <c r="K8" s="62"/>
      <c r="L8" s="62"/>
      <c r="M8" s="62"/>
      <c r="N8" s="63"/>
      <c r="O8" s="64">
        <f t="shared" si="0"/>
        <v>0</v>
      </c>
      <c r="P8" s="62"/>
      <c r="Q8" s="62"/>
      <c r="R8" s="62"/>
      <c r="S8" s="62"/>
      <c r="T8" s="62"/>
      <c r="U8" s="62"/>
      <c r="V8" s="62"/>
      <c r="W8" s="63">
        <f t="shared" si="1"/>
        <v>0</v>
      </c>
      <c r="X8" s="70">
        <f t="shared" si="2"/>
        <v>0</v>
      </c>
      <c r="Y8" s="70">
        <f>ROUND(MAX((X8-5000)*{0.03,0.1,0.2,0.25,0.3,0.35,0.45}-{0,210,1410,2660,4410,7160,15160},0),0)</f>
        <v>0</v>
      </c>
      <c r="Z8" s="76"/>
      <c r="AA8" s="77">
        <f t="shared" si="3"/>
        <v>0</v>
      </c>
    </row>
    <row r="9" ht="20.1" customHeight="1" spans="2:27">
      <c r="B9" s="50">
        <v>5</v>
      </c>
      <c r="C9" s="51"/>
      <c r="D9" s="52"/>
      <c r="E9" s="53"/>
      <c r="F9" s="53"/>
      <c r="G9" s="53"/>
      <c r="H9" s="53"/>
      <c r="I9" s="53"/>
      <c r="J9" s="62"/>
      <c r="K9" s="62"/>
      <c r="L9" s="62"/>
      <c r="M9" s="62"/>
      <c r="N9" s="63"/>
      <c r="O9" s="64">
        <f t="shared" si="0"/>
        <v>0</v>
      </c>
      <c r="P9" s="62"/>
      <c r="Q9" s="62"/>
      <c r="R9" s="62"/>
      <c r="S9" s="62"/>
      <c r="T9" s="62"/>
      <c r="U9" s="62"/>
      <c r="V9" s="62"/>
      <c r="W9" s="63">
        <f t="shared" si="1"/>
        <v>0</v>
      </c>
      <c r="X9" s="70">
        <f t="shared" si="2"/>
        <v>0</v>
      </c>
      <c r="Y9" s="70">
        <f>ROUND(MAX((X9-5000)*{0.03,0.1,0.2,0.25,0.3,0.35,0.45}-{0,210,1410,2660,4410,7160,15160},0),0)</f>
        <v>0</v>
      </c>
      <c r="Z9" s="76"/>
      <c r="AA9" s="77">
        <f t="shared" si="3"/>
        <v>0</v>
      </c>
    </row>
    <row r="10" ht="20.1" customHeight="1" spans="2:27">
      <c r="B10" s="50">
        <v>6</v>
      </c>
      <c r="C10" s="51"/>
      <c r="D10" s="52"/>
      <c r="E10" s="53"/>
      <c r="F10" s="53"/>
      <c r="G10" s="53"/>
      <c r="H10" s="53"/>
      <c r="I10" s="53"/>
      <c r="J10" s="62"/>
      <c r="K10" s="62"/>
      <c r="L10" s="62"/>
      <c r="M10" s="62"/>
      <c r="N10" s="63"/>
      <c r="O10" s="64">
        <f t="shared" si="0"/>
        <v>0</v>
      </c>
      <c r="P10" s="62"/>
      <c r="Q10" s="62"/>
      <c r="R10" s="62"/>
      <c r="S10" s="62"/>
      <c r="T10" s="62"/>
      <c r="U10" s="62"/>
      <c r="V10" s="62"/>
      <c r="W10" s="63">
        <f t="shared" si="1"/>
        <v>0</v>
      </c>
      <c r="X10" s="70">
        <f t="shared" si="2"/>
        <v>0</v>
      </c>
      <c r="Y10" s="70">
        <f>ROUND(MAX((X10-5000)*{0.03,0.1,0.2,0.25,0.3,0.35,0.45}-{0,210,1410,2660,4410,7160,15160},0),0)</f>
        <v>0</v>
      </c>
      <c r="Z10" s="76"/>
      <c r="AA10" s="77">
        <f t="shared" si="3"/>
        <v>0</v>
      </c>
    </row>
    <row r="11" ht="20.1" customHeight="1" spans="2:27">
      <c r="B11" s="50">
        <v>7</v>
      </c>
      <c r="C11" s="51"/>
      <c r="D11" s="52"/>
      <c r="E11" s="53"/>
      <c r="F11" s="53"/>
      <c r="G11" s="53"/>
      <c r="H11" s="53"/>
      <c r="I11" s="53"/>
      <c r="J11" s="62"/>
      <c r="K11" s="62"/>
      <c r="L11" s="62"/>
      <c r="M11" s="62"/>
      <c r="N11" s="63"/>
      <c r="O11" s="64">
        <f t="shared" si="0"/>
        <v>0</v>
      </c>
      <c r="P11" s="62"/>
      <c r="Q11" s="62"/>
      <c r="R11" s="62"/>
      <c r="S11" s="62"/>
      <c r="T11" s="62"/>
      <c r="U11" s="62"/>
      <c r="V11" s="62"/>
      <c r="W11" s="63">
        <f t="shared" si="1"/>
        <v>0</v>
      </c>
      <c r="X11" s="70">
        <f t="shared" si="2"/>
        <v>0</v>
      </c>
      <c r="Y11" s="70">
        <f>ROUND(MAX((X11-5000)*{0.03,0.1,0.2,0.25,0.3,0.35,0.45}-{0,210,1410,2660,4410,7160,15160},0),0)</f>
        <v>0</v>
      </c>
      <c r="Z11" s="76"/>
      <c r="AA11" s="77">
        <f t="shared" si="3"/>
        <v>0</v>
      </c>
    </row>
    <row r="12" ht="20.1" customHeight="1" spans="2:27">
      <c r="B12" s="50">
        <v>8</v>
      </c>
      <c r="C12" s="51"/>
      <c r="D12" s="52"/>
      <c r="E12" s="53"/>
      <c r="F12" s="53"/>
      <c r="G12" s="53"/>
      <c r="H12" s="53"/>
      <c r="I12" s="53"/>
      <c r="J12" s="62"/>
      <c r="K12" s="62"/>
      <c r="L12" s="62"/>
      <c r="M12" s="62"/>
      <c r="N12" s="63"/>
      <c r="O12" s="64">
        <f t="shared" si="0"/>
        <v>0</v>
      </c>
      <c r="P12" s="62"/>
      <c r="Q12" s="62"/>
      <c r="R12" s="62"/>
      <c r="S12" s="62"/>
      <c r="T12" s="62"/>
      <c r="U12" s="62"/>
      <c r="V12" s="62"/>
      <c r="W12" s="63">
        <f t="shared" si="1"/>
        <v>0</v>
      </c>
      <c r="X12" s="70">
        <f t="shared" si="2"/>
        <v>0</v>
      </c>
      <c r="Y12" s="70">
        <f>ROUND(MAX((X12-5000)*{0.03,0.1,0.2,0.25,0.3,0.35,0.45}-{0,210,1410,2660,4410,7160,15160},0),0)</f>
        <v>0</v>
      </c>
      <c r="Z12" s="76"/>
      <c r="AA12" s="77">
        <f t="shared" si="3"/>
        <v>0</v>
      </c>
    </row>
    <row r="13" ht="20.1" customHeight="1" spans="2:27">
      <c r="B13" s="50">
        <v>9</v>
      </c>
      <c r="C13" s="51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3"/>
      <c r="O13" s="64">
        <f t="shared" si="0"/>
        <v>0</v>
      </c>
      <c r="P13" s="62"/>
      <c r="Q13" s="62"/>
      <c r="R13" s="62"/>
      <c r="S13" s="62"/>
      <c r="T13" s="62"/>
      <c r="U13" s="62"/>
      <c r="V13" s="62"/>
      <c r="W13" s="63">
        <f t="shared" si="1"/>
        <v>0</v>
      </c>
      <c r="X13" s="70">
        <f t="shared" si="2"/>
        <v>0</v>
      </c>
      <c r="Y13" s="70">
        <f>ROUND(MAX((X13-5000)*{0.03,0.1,0.2,0.25,0.3,0.35,0.45}-{0,210,1410,2660,4410,7160,15160},0),0)</f>
        <v>0</v>
      </c>
      <c r="Z13" s="76"/>
      <c r="AA13" s="77">
        <f t="shared" si="3"/>
        <v>0</v>
      </c>
    </row>
    <row r="14" ht="20.1" customHeight="1" spans="2:27">
      <c r="B14" s="50">
        <v>10</v>
      </c>
      <c r="C14" s="51"/>
      <c r="D14" s="52"/>
      <c r="E14" s="53"/>
      <c r="F14" s="53"/>
      <c r="G14" s="53"/>
      <c r="H14" s="53"/>
      <c r="I14" s="53"/>
      <c r="J14" s="62"/>
      <c r="K14" s="62"/>
      <c r="L14" s="62"/>
      <c r="M14" s="62"/>
      <c r="N14" s="63"/>
      <c r="O14" s="64">
        <f t="shared" si="0"/>
        <v>0</v>
      </c>
      <c r="P14" s="62"/>
      <c r="Q14" s="62"/>
      <c r="R14" s="62"/>
      <c r="S14" s="62"/>
      <c r="T14" s="62"/>
      <c r="U14" s="62"/>
      <c r="V14" s="62"/>
      <c r="W14" s="63">
        <f t="shared" si="1"/>
        <v>0</v>
      </c>
      <c r="X14" s="70">
        <f t="shared" si="2"/>
        <v>0</v>
      </c>
      <c r="Y14" s="70">
        <f>ROUND(MAX((X14-5000)*{0.03,0.1,0.2,0.25,0.3,0.35,0.45}-{0,210,1410,2660,4410,7160,15160},0),0)</f>
        <v>0</v>
      </c>
      <c r="Z14" s="76"/>
      <c r="AA14" s="77">
        <f t="shared" si="3"/>
        <v>0</v>
      </c>
    </row>
    <row r="15" ht="20.1" customHeight="1" spans="2:27">
      <c r="B15" s="50">
        <v>11</v>
      </c>
      <c r="C15" s="51"/>
      <c r="D15" s="52"/>
      <c r="E15" s="53"/>
      <c r="F15" s="53"/>
      <c r="G15" s="53"/>
      <c r="H15" s="53"/>
      <c r="I15" s="53"/>
      <c r="J15" s="62"/>
      <c r="K15" s="62"/>
      <c r="L15" s="62"/>
      <c r="M15" s="62"/>
      <c r="N15" s="63"/>
      <c r="O15" s="64">
        <f t="shared" si="0"/>
        <v>0</v>
      </c>
      <c r="P15" s="62"/>
      <c r="Q15" s="62"/>
      <c r="R15" s="62"/>
      <c r="S15" s="62"/>
      <c r="T15" s="62"/>
      <c r="U15" s="62"/>
      <c r="V15" s="62"/>
      <c r="W15" s="63">
        <f t="shared" si="1"/>
        <v>0</v>
      </c>
      <c r="X15" s="70">
        <f t="shared" si="2"/>
        <v>0</v>
      </c>
      <c r="Y15" s="70">
        <f>ROUND(MAX((X15-5000)*{0.03,0.1,0.2,0.25,0.3,0.35,0.45}-{0,210,1410,2660,4410,7160,15160},0),0)</f>
        <v>0</v>
      </c>
      <c r="Z15" s="76"/>
      <c r="AA15" s="77">
        <f t="shared" si="3"/>
        <v>0</v>
      </c>
    </row>
    <row r="16" ht="20.1" customHeight="1" spans="2:27">
      <c r="B16" s="50">
        <v>12</v>
      </c>
      <c r="C16" s="51"/>
      <c r="D16" s="52"/>
      <c r="E16" s="53"/>
      <c r="F16" s="53"/>
      <c r="G16" s="53"/>
      <c r="H16" s="53"/>
      <c r="I16" s="53"/>
      <c r="J16" s="62"/>
      <c r="K16" s="62"/>
      <c r="L16" s="62"/>
      <c r="M16" s="62"/>
      <c r="N16" s="63"/>
      <c r="O16" s="64">
        <f t="shared" si="0"/>
        <v>0</v>
      </c>
      <c r="P16" s="62"/>
      <c r="Q16" s="62"/>
      <c r="R16" s="62"/>
      <c r="S16" s="62"/>
      <c r="T16" s="62"/>
      <c r="U16" s="62"/>
      <c r="V16" s="62"/>
      <c r="W16" s="63">
        <f t="shared" si="1"/>
        <v>0</v>
      </c>
      <c r="X16" s="70">
        <f t="shared" si="2"/>
        <v>0</v>
      </c>
      <c r="Y16" s="70">
        <f>ROUND(MAX((X16-5000)*{0.03,0.1,0.2,0.25,0.3,0.35,0.45}-{0,210,1410,2660,4410,7160,15160},0),0)</f>
        <v>0</v>
      </c>
      <c r="Z16" s="76"/>
      <c r="AA16" s="77">
        <f t="shared" si="3"/>
        <v>0</v>
      </c>
    </row>
    <row r="17" ht="20.1" customHeight="1" spans="2:27">
      <c r="B17" s="50">
        <v>13</v>
      </c>
      <c r="C17" s="51"/>
      <c r="D17" s="52"/>
      <c r="E17" s="53"/>
      <c r="F17" s="53"/>
      <c r="G17" s="53"/>
      <c r="H17" s="53"/>
      <c r="I17" s="53"/>
      <c r="J17" s="62"/>
      <c r="K17" s="62"/>
      <c r="L17" s="62"/>
      <c r="M17" s="62"/>
      <c r="N17" s="63"/>
      <c r="O17" s="64">
        <f t="shared" si="0"/>
        <v>0</v>
      </c>
      <c r="P17" s="62"/>
      <c r="Q17" s="62"/>
      <c r="R17" s="62"/>
      <c r="S17" s="62"/>
      <c r="T17" s="62"/>
      <c r="U17" s="62"/>
      <c r="V17" s="62"/>
      <c r="W17" s="63">
        <f t="shared" si="1"/>
        <v>0</v>
      </c>
      <c r="X17" s="70">
        <f t="shared" si="2"/>
        <v>0</v>
      </c>
      <c r="Y17" s="70">
        <f>ROUND(MAX((X17-5000)*{0.03,0.1,0.2,0.25,0.3,0.35,0.45}-{0,210,1410,2660,4410,7160,15160},0),0)</f>
        <v>0</v>
      </c>
      <c r="Z17" s="76"/>
      <c r="AA17" s="77">
        <f t="shared" si="3"/>
        <v>0</v>
      </c>
    </row>
    <row r="18" ht="20.1" customHeight="1" spans="2:27">
      <c r="B18" s="50">
        <v>14</v>
      </c>
      <c r="C18" s="51"/>
      <c r="D18" s="52"/>
      <c r="E18" s="53"/>
      <c r="F18" s="53"/>
      <c r="G18" s="53"/>
      <c r="H18" s="53"/>
      <c r="I18" s="53"/>
      <c r="J18" s="62"/>
      <c r="K18" s="62"/>
      <c r="L18" s="62"/>
      <c r="M18" s="62"/>
      <c r="N18" s="63"/>
      <c r="O18" s="64">
        <f t="shared" si="0"/>
        <v>0</v>
      </c>
      <c r="P18" s="62"/>
      <c r="Q18" s="62"/>
      <c r="R18" s="62"/>
      <c r="S18" s="62"/>
      <c r="T18" s="62"/>
      <c r="U18" s="62"/>
      <c r="V18" s="62"/>
      <c r="W18" s="63">
        <f t="shared" si="1"/>
        <v>0</v>
      </c>
      <c r="X18" s="70">
        <f t="shared" si="2"/>
        <v>0</v>
      </c>
      <c r="Y18" s="70">
        <f>ROUND(MAX((X18-5000)*{0.03,0.1,0.2,0.25,0.3,0.35,0.45}-{0,210,1410,2660,4410,7160,15160},0),0)</f>
        <v>0</v>
      </c>
      <c r="Z18" s="76"/>
      <c r="AA18" s="77">
        <f t="shared" si="3"/>
        <v>0</v>
      </c>
    </row>
    <row r="19" ht="20.1" customHeight="1" spans="2:27">
      <c r="B19" s="50">
        <v>15</v>
      </c>
      <c r="C19" s="51"/>
      <c r="D19" s="52"/>
      <c r="E19" s="53"/>
      <c r="F19" s="53"/>
      <c r="G19" s="53"/>
      <c r="H19" s="53"/>
      <c r="I19" s="53"/>
      <c r="J19" s="62"/>
      <c r="K19" s="62"/>
      <c r="L19" s="62"/>
      <c r="M19" s="62"/>
      <c r="N19" s="63"/>
      <c r="O19" s="64">
        <f t="shared" si="0"/>
        <v>0</v>
      </c>
      <c r="P19" s="62"/>
      <c r="Q19" s="62"/>
      <c r="R19" s="62"/>
      <c r="S19" s="62"/>
      <c r="T19" s="62"/>
      <c r="U19" s="62"/>
      <c r="V19" s="62"/>
      <c r="W19" s="63">
        <f t="shared" si="1"/>
        <v>0</v>
      </c>
      <c r="X19" s="70">
        <f t="shared" si="2"/>
        <v>0</v>
      </c>
      <c r="Y19" s="70">
        <f>ROUND(MAX((X19-5000)*{0.03,0.1,0.2,0.25,0.3,0.35,0.45}-{0,210,1410,2660,4410,7160,15160},0),0)</f>
        <v>0</v>
      </c>
      <c r="Z19" s="76"/>
      <c r="AA19" s="77">
        <f t="shared" si="3"/>
        <v>0</v>
      </c>
    </row>
    <row r="20" ht="20.1" customHeight="1" spans="2:27">
      <c r="B20" s="54"/>
      <c r="C20" s="55" t="s">
        <v>39</v>
      </c>
      <c r="D20" s="55"/>
      <c r="E20" s="56">
        <f t="shared" ref="E20:AA20" si="4">SUM(E5:E19)</f>
        <v>5000</v>
      </c>
      <c r="F20" s="56">
        <f t="shared" si="4"/>
        <v>500</v>
      </c>
      <c r="G20" s="56">
        <f t="shared" si="4"/>
        <v>0</v>
      </c>
      <c r="H20" s="56">
        <f t="shared" si="4"/>
        <v>0</v>
      </c>
      <c r="I20" s="56">
        <f t="shared" si="4"/>
        <v>1000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6500</v>
      </c>
      <c r="P20" s="65">
        <f t="shared" si="4"/>
        <v>0</v>
      </c>
      <c r="Q20" s="65">
        <f t="shared" si="4"/>
        <v>0</v>
      </c>
      <c r="R20" s="65">
        <f t="shared" si="4"/>
        <v>0</v>
      </c>
      <c r="S20" s="65">
        <f t="shared" si="4"/>
        <v>0</v>
      </c>
      <c r="T20" s="65">
        <f t="shared" si="4"/>
        <v>0</v>
      </c>
      <c r="U20" s="65">
        <f t="shared" si="4"/>
        <v>0</v>
      </c>
      <c r="V20" s="65">
        <f t="shared" si="4"/>
        <v>0</v>
      </c>
      <c r="W20" s="71">
        <f t="shared" si="4"/>
        <v>0</v>
      </c>
      <c r="X20" s="71">
        <f t="shared" si="4"/>
        <v>6500</v>
      </c>
      <c r="Y20" s="71">
        <f t="shared" si="4"/>
        <v>45</v>
      </c>
      <c r="Z20" s="71">
        <f t="shared" si="4"/>
        <v>0</v>
      </c>
      <c r="AA20" s="78">
        <f t="shared" si="4"/>
        <v>6455</v>
      </c>
    </row>
    <row r="22" spans="3:26">
      <c r="C22" s="57" t="s">
        <v>48</v>
      </c>
      <c r="D22" s="57"/>
      <c r="E22" s="58"/>
      <c r="F22" s="58"/>
      <c r="G22" s="58"/>
      <c r="H22" s="58"/>
      <c r="I22" s="58"/>
      <c r="J22" s="57"/>
      <c r="K22" s="57"/>
      <c r="L22" s="57" t="s">
        <v>49</v>
      </c>
      <c r="M22" s="57"/>
      <c r="N22" s="57"/>
      <c r="O22" s="57"/>
      <c r="P22" s="57"/>
      <c r="Q22" s="57" t="s">
        <v>50</v>
      </c>
      <c r="R22" s="57"/>
      <c r="S22" s="57"/>
      <c r="T22" s="57"/>
      <c r="U22" s="57"/>
      <c r="V22" s="57"/>
      <c r="W22" s="57" t="s">
        <v>51</v>
      </c>
      <c r="X22" s="57"/>
      <c r="Y22" s="57"/>
      <c r="Z22" s="57"/>
    </row>
    <row r="23" hidden="1" spans="3:23">
      <c r="C23" s="59"/>
      <c r="D23" s="59"/>
      <c r="E23" s="60" t="s">
        <v>52</v>
      </c>
      <c r="F23" s="60"/>
      <c r="G23" s="60"/>
      <c r="H23" s="60"/>
      <c r="I23" s="60"/>
      <c r="J23" s="60"/>
      <c r="K23" s="60"/>
      <c r="L23" s="60" t="s">
        <v>53</v>
      </c>
      <c r="M23" s="60"/>
      <c r="N23" s="59"/>
      <c r="O23" s="59" t="s">
        <v>54</v>
      </c>
      <c r="P23" s="59"/>
      <c r="S23" s="59"/>
      <c r="T23" s="59"/>
      <c r="U23" s="59"/>
      <c r="V23" s="59"/>
      <c r="W23" s="59"/>
    </row>
    <row r="24" ht="27" hidden="1" spans="3:23">
      <c r="C24" s="59"/>
      <c r="D24" s="59"/>
      <c r="E24" s="60"/>
      <c r="F24" s="60"/>
      <c r="G24" s="60"/>
      <c r="H24" s="60"/>
      <c r="I24" s="60"/>
      <c r="J24" s="60"/>
      <c r="K24" s="60"/>
      <c r="L24" s="66">
        <v>41120</v>
      </c>
      <c r="M24" s="66"/>
      <c r="N24" s="67"/>
      <c r="O24" s="68" t="str">
        <f ca="1">DATEDIF(L24,TODAY(),"y")&amp;"年"&amp;DATEDIF(L24,TODAY(),"ym")&amp;"月"&amp;DATEDIF(L24,TODAY(),"md")&amp;"日"</f>
        <v>7年9月15日</v>
      </c>
      <c r="P24" s="68"/>
      <c r="S24" s="59"/>
      <c r="T24" s="67"/>
      <c r="U24" s="67"/>
      <c r="V24" s="67"/>
      <c r="W24" s="68"/>
    </row>
    <row r="25" ht="27" hidden="1" spans="3:23">
      <c r="C25" s="59"/>
      <c r="D25" s="59"/>
      <c r="E25" s="60"/>
      <c r="F25" s="60"/>
      <c r="G25" s="60"/>
      <c r="H25" s="60"/>
      <c r="I25" s="60"/>
      <c r="J25" s="60"/>
      <c r="K25" s="60"/>
      <c r="L25" s="66">
        <v>40746</v>
      </c>
      <c r="M25" s="66"/>
      <c r="N25" s="67"/>
      <c r="O25" s="68" t="str">
        <f ca="1">DATEDIF(L25,TODAY(),"y")&amp;"年"&amp;DATEDIF(L25,TODAY(),"ym")&amp;"月"&amp;DATEDIF(L25,TODAY(),"md")&amp;"日"</f>
        <v>8年9月23日</v>
      </c>
      <c r="P25" s="68"/>
      <c r="S25" s="59"/>
      <c r="T25" s="67"/>
      <c r="U25" s="67"/>
      <c r="V25" s="67"/>
      <c r="W25" s="68"/>
    </row>
    <row r="26" hidden="1"/>
  </sheetData>
  <protectedRanges>
    <protectedRange sqref="H4:M4 G2:M3 G5:M17 N2:X17 B2:F17 B18:X564" name="区域1"/>
    <protectedRange sqref="B1" name="区域2"/>
  </protectedRanges>
  <mergeCells count="16">
    <mergeCell ref="B1:AA1"/>
    <mergeCell ref="B2:C2"/>
    <mergeCell ref="D2:O2"/>
    <mergeCell ref="E3:O3"/>
    <mergeCell ref="P3:W3"/>
    <mergeCell ref="L23:N23"/>
    <mergeCell ref="L24:N24"/>
    <mergeCell ref="L25:N25"/>
    <mergeCell ref="B3:B4"/>
    <mergeCell ref="C3:C4"/>
    <mergeCell ref="D3:D4"/>
    <mergeCell ref="X3:X4"/>
    <mergeCell ref="Y3:Y4"/>
    <mergeCell ref="Z3:Z4"/>
    <mergeCell ref="AA3:AA4"/>
    <mergeCell ref="E23:J25"/>
  </mergeCells>
  <pageMargins left="0.75" right="0.75" top="1" bottom="1" header="0.51" footer="0.5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首页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新个税标准</vt:lpstr>
      <vt:lpstr>工资管理标准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2011-08-25T03:41:00Z</cp:lastPrinted>
  <dcterms:created xsi:type="dcterms:W3CDTF">2011-07-08T15:12:00Z</dcterms:created>
  <dcterms:modified xsi:type="dcterms:W3CDTF">2020-05-15T02:37:38Z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ubyTemplateID">
    <vt:lpwstr>1</vt:lpwstr>
  </property>
</Properties>
</file>