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1"/>
  </bookViews>
  <sheets>
    <sheet name="编制说明" sheetId="1" r:id="rId1"/>
    <sheet name="预算书" sheetId="2" r:id="rId2"/>
  </sheets>
  <definedNames/>
  <calcPr fullCalcOnLoad="1"/>
</workbook>
</file>

<file path=xl/sharedStrings.xml><?xml version="1.0" encoding="utf-8"?>
<sst xmlns="http://schemas.openxmlformats.org/spreadsheetml/2006/main" count="201" uniqueCount="110">
  <si>
    <t>预算编制说明</t>
  </si>
  <si>
    <t>一、编制依据</t>
  </si>
  <si>
    <t>1、本预算工程量计算及工程作法是以施工图编制为依据；</t>
  </si>
  <si>
    <t>2、本预算是依据装饰工程施工的人工、材料及机械的市场价格。</t>
  </si>
  <si>
    <t>3、本预算不详之处按照效果图及施工图进行施工</t>
  </si>
  <si>
    <t>二、计价说明</t>
  </si>
  <si>
    <t>1、本预算的综合单价包含了完成该分项分项工程的所有费用，包含人工费、材料费、机械费、管理费、利润和税金等。</t>
  </si>
  <si>
    <t>2、本预算的主要材料价格是按照备注中要求的品牌价计入的。</t>
  </si>
  <si>
    <t>3、本预算为120平米店面装饰基准价格为12万元，平米指标1000元/m2，若店面增大则按照基准平米指标核算。</t>
  </si>
  <si>
    <t>三、其它</t>
  </si>
  <si>
    <t>1、本施工图如与现场实际情况不符，请及时和管理部门联系确定方案，其增加费用按包干浮动一次包死</t>
  </si>
  <si>
    <t>2、消防的喷淋及烟感系统因未设计，在本预算基准价中未含该项费用，施工时按照当地消防部门的要求实施。</t>
  </si>
  <si>
    <t>3、所有墙面挂壁纸画框的部位，均先施工完涂料后再挂。</t>
  </si>
  <si>
    <t>火锅店装修报价预算表</t>
  </si>
  <si>
    <t>基础装修部分</t>
  </si>
  <si>
    <t>一</t>
  </si>
  <si>
    <t>石工部分</t>
  </si>
  <si>
    <t>序号</t>
  </si>
  <si>
    <t>分部分项工程名称</t>
  </si>
  <si>
    <t>单位</t>
  </si>
  <si>
    <t>工程量</t>
  </si>
  <si>
    <t>单价</t>
  </si>
  <si>
    <t>合价</t>
  </si>
  <si>
    <t>主材及品牌</t>
  </si>
  <si>
    <t>工艺说明</t>
  </si>
  <si>
    <t>石工开线槽，水槽</t>
  </si>
  <si>
    <t>㎡</t>
  </si>
  <si>
    <t xml:space="preserve"> 地面，墙面石工开线槽 水槽   人工费</t>
  </si>
  <si>
    <t>新建墙体</t>
  </si>
  <si>
    <t xml:space="preserve"> 120墙新建 【人工，材料】</t>
  </si>
  <si>
    <t>小计</t>
  </si>
  <si>
    <t>二</t>
  </si>
  <si>
    <t>电工部分</t>
  </si>
  <si>
    <t>强电改造材料费</t>
  </si>
  <si>
    <t>鸽牌BV</t>
  </si>
  <si>
    <t xml:space="preserve"> 鸽牌电线、得亿穿线管及管接件</t>
  </si>
  <si>
    <t>弱电改造材料费</t>
  </si>
  <si>
    <t>秋叶源</t>
  </si>
  <si>
    <t xml:space="preserve"> 电话线、网络线、闭路线音箱线符合设计要求</t>
  </si>
  <si>
    <t>电路铺设人工费</t>
  </si>
  <si>
    <t xml:space="preserve"> 人工费</t>
  </si>
  <si>
    <t>三</t>
  </si>
  <si>
    <t>泥工部分</t>
  </si>
  <si>
    <t>地面找平</t>
  </si>
  <si>
    <t xml:space="preserve"> 人工费 辅料</t>
  </si>
  <si>
    <t>600*600地砖铺贴</t>
  </si>
  <si>
    <t>地面做防水处理</t>
  </si>
  <si>
    <t xml:space="preserve"> 人工费 材料</t>
  </si>
  <si>
    <t>墙面文化砖铺贴</t>
  </si>
  <si>
    <t>四</t>
  </si>
  <si>
    <t>木工部分</t>
  </si>
  <si>
    <t>防腐木安装</t>
  </si>
  <si>
    <t>刚架加木板展示架</t>
  </si>
  <si>
    <t xml:space="preserve"> 人工费 材料【按投影面积计算】</t>
  </si>
  <si>
    <t>门头制作</t>
  </si>
  <si>
    <t>项</t>
  </si>
  <si>
    <t>五</t>
  </si>
  <si>
    <t>漆工部分</t>
  </si>
  <si>
    <t>顶面做有色漆</t>
  </si>
  <si>
    <t>墙面刷清水漆</t>
  </si>
  <si>
    <t>地面做漆</t>
  </si>
  <si>
    <t>木板做咖啡色漆</t>
  </si>
  <si>
    <t>六</t>
  </si>
  <si>
    <t>其他部分</t>
  </si>
  <si>
    <t>装修除渣费</t>
  </si>
  <si>
    <t xml:space="preserve"> 按套内面积计算除渣费</t>
  </si>
  <si>
    <t>开荒清洁费</t>
  </si>
  <si>
    <t xml:space="preserve"> 专业清洁公司做竣工开荒</t>
  </si>
  <si>
    <t>临时设施费</t>
  </si>
  <si>
    <t xml:space="preserve"> 高凳、脚手架、灯线、插座、灯泡</t>
  </si>
  <si>
    <t>材料转运费</t>
  </si>
  <si>
    <t xml:space="preserve"> 材料转运车费、搬运费。</t>
  </si>
  <si>
    <t>工程总造价</t>
  </si>
  <si>
    <t>工程管理费(8%)</t>
  </si>
  <si>
    <t>税收（6%）</t>
  </si>
  <si>
    <t>总计</t>
  </si>
  <si>
    <t>主材代购部分</t>
  </si>
  <si>
    <t>600*600防滑地砖</t>
  </si>
  <si>
    <t>和润</t>
  </si>
  <si>
    <t xml:space="preserve"> 材料</t>
  </si>
  <si>
    <t>广告字</t>
  </si>
  <si>
    <t>发光广告字</t>
  </si>
  <si>
    <t>文化砖</t>
  </si>
  <si>
    <t>防腐木</t>
  </si>
  <si>
    <t>铁艺栏杆</t>
  </si>
  <si>
    <t>M</t>
  </si>
  <si>
    <t>收银台背景造型</t>
  </si>
  <si>
    <t>开关面板</t>
  </si>
  <si>
    <t>基装+主材总价</t>
  </si>
  <si>
    <t>备注</t>
  </si>
  <si>
    <t>1、</t>
  </si>
  <si>
    <t xml:space="preserve">本预算所有项目工程量均已最终实际收方为准、本预算所标示的工程量仅供参考；最终以单项单价进行实际收方计算 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</si>
  <si>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2、</t>
  </si>
  <si>
    <t>如因我公司违反规定，造成罚款，由我公司承担。</t>
  </si>
  <si>
    <t>3、</t>
  </si>
  <si>
    <t>我公司介于客户安全着想，不负责：承重墙撤除。施工过程中，如果客户装修项目，有违反建筑装饰施工条例的项目，乙方有权拒绝施工!</t>
  </si>
  <si>
    <t>4、</t>
  </si>
  <si>
    <t>此报价以现场尺寸计算出工程量，本公司不承认任何口头承诺。</t>
  </si>
  <si>
    <t>5、</t>
  </si>
  <si>
    <t>本工程为预算内项目单价包干，如有增项，费用以签字后项目变更为准，付款后再进行施工。由于改动项目影响施工，工期顺延。如项目中有减项，公司将收取30%的违约金。</t>
  </si>
  <si>
    <t>6、</t>
  </si>
  <si>
    <t>本工程所用材料品牌以主材配料单为准（可提供产品检验报告），如施工中有缺货等不可抗拒因素本公司可做适当调整。</t>
  </si>
  <si>
    <t>7、</t>
  </si>
  <si>
    <t>如有要求代为购买部分不在预算所列项目中材料的，按实结算费用。</t>
  </si>
  <si>
    <t>8、</t>
  </si>
  <si>
    <t>公司只负责施工本预算包含的收费内容，其他不在此列的项目或未收费项目公司不予施工。</t>
  </si>
  <si>
    <t>9、</t>
  </si>
  <si>
    <t>本预算最终解释权归重庆九翔装饰公司所有。</t>
  </si>
  <si>
    <r>
      <t>编制人：                审核人：                     客户确认：</t>
    </r>
    <r>
      <rPr>
        <b/>
        <sz val="12"/>
        <rFont val="微软雅黑"/>
        <family val="2"/>
      </rPr>
      <t xml:space="preserve">                       公司签章：</t>
    </r>
  </si>
  <si>
    <t xml:space="preserve">                       年     月    日             年     月    日                          年     月    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</si>
</sst>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_ "/>
    <numFmt numFmtId="182" formatCode="0.0_ "/>
  </numFmts>
  <fonts count="31">
    <font>
      <sz val="12"/>
      <name val="宋体"/>
      <family val="0"/>
    </font>
    <font>
      <b/>
      <sz val="12"/>
      <name val="宋体"/>
      <family val="0"/>
    </font>
    <font>
      <b/>
      <sz val="20"/>
      <name val="微软雅黑"/>
      <family val="2"/>
    </font>
    <font>
      <b/>
      <sz val="16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sz val="10"/>
      <name val="微软雅黑"/>
      <family val="2"/>
    </font>
    <font>
      <b/>
      <sz val="10"/>
      <name val="微软雅黑"/>
      <family val="2"/>
    </font>
    <font>
      <b/>
      <sz val="18"/>
      <name val="微软雅黑"/>
      <family val="2"/>
    </font>
    <font>
      <b/>
      <sz val="1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8" fillId="0" borderId="4" applyNumberFormat="0" applyFill="0" applyAlignment="0" applyProtection="0"/>
    <xf numFmtId="0" fontId="22" fillId="8" borderId="0" applyNumberFormat="0" applyBorder="0" applyAlignment="0" applyProtection="0"/>
    <xf numFmtId="0" fontId="10" fillId="0" borderId="5" applyNumberFormat="0" applyFill="0" applyAlignment="0" applyProtection="0"/>
    <xf numFmtId="0" fontId="22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17" fillId="11" borderId="7" applyNumberFormat="0" applyAlignment="0" applyProtection="0"/>
    <xf numFmtId="0" fontId="19" fillId="3" borderId="0" applyNumberFormat="0" applyBorder="0" applyAlignment="0" applyProtection="0"/>
    <xf numFmtId="0" fontId="22" fillId="12" borderId="0" applyNumberFormat="0" applyBorder="0" applyAlignment="0" applyProtection="0"/>
    <xf numFmtId="0" fontId="14" fillId="0" borderId="8" applyNumberFormat="0" applyFill="0" applyAlignment="0" applyProtection="0"/>
    <xf numFmtId="0" fontId="27" fillId="0" borderId="9" applyNumberFormat="0" applyFill="0" applyAlignment="0" applyProtection="0"/>
    <xf numFmtId="0" fontId="20" fillId="2" borderId="0" applyNumberFormat="0" applyBorder="0" applyAlignment="0" applyProtection="0"/>
    <xf numFmtId="0" fontId="23" fillId="13" borderId="0" applyNumberFormat="0" applyBorder="0" applyAlignment="0" applyProtection="0"/>
    <xf numFmtId="0" fontId="19" fillId="14" borderId="0" applyNumberFormat="0" applyBorder="0" applyAlignment="0" applyProtection="0"/>
    <xf numFmtId="0" fontId="2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2" fillId="20" borderId="0" applyNumberFormat="0" applyBorder="0" applyAlignment="0" applyProtection="0"/>
    <xf numFmtId="0" fontId="19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23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180" fontId="5" fillId="24" borderId="10" xfId="0" applyNumberFormat="1" applyFont="1" applyFill="1" applyBorder="1" applyAlignment="1">
      <alignment vertical="center"/>
    </xf>
    <xf numFmtId="0" fontId="4" fillId="24" borderId="13" xfId="0" applyFont="1" applyFill="1" applyBorder="1" applyAlignment="1">
      <alignment horizontal="center" vertical="center"/>
    </xf>
    <xf numFmtId="180" fontId="6" fillId="24" borderId="10" xfId="0" applyNumberFormat="1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2" xfId="0" applyFont="1" applyFill="1" applyBorder="1" applyAlignment="1">
      <alignment horizontal="right" vertical="center"/>
    </xf>
    <xf numFmtId="181" fontId="4" fillId="24" borderId="12" xfId="0" applyNumberFormat="1" applyFont="1" applyFill="1" applyBorder="1" applyAlignment="1">
      <alignment vertical="center" wrapText="1"/>
    </xf>
    <xf numFmtId="0" fontId="4" fillId="24" borderId="0" xfId="0" applyFont="1" applyFill="1" applyAlignment="1">
      <alignment horizontal="center" vertical="center"/>
    </xf>
    <xf numFmtId="182" fontId="5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right" vertical="center"/>
    </xf>
    <xf numFmtId="180" fontId="4" fillId="24" borderId="10" xfId="0" applyNumberFormat="1" applyFont="1" applyFill="1" applyBorder="1" applyAlignment="1">
      <alignment vertical="center"/>
    </xf>
    <xf numFmtId="181" fontId="4" fillId="24" borderId="10" xfId="0" applyNumberFormat="1" applyFont="1" applyFill="1" applyBorder="1" applyAlignment="1">
      <alignment vertical="center" wrapText="1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181" fontId="6" fillId="24" borderId="10" xfId="0" applyNumberFormat="1" applyFont="1" applyFill="1" applyBorder="1" applyAlignment="1">
      <alignment vertical="center" wrapText="1"/>
    </xf>
    <xf numFmtId="0" fontId="4" fillId="24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vertical="center"/>
    </xf>
    <xf numFmtId="0" fontId="5" fillId="24" borderId="12" xfId="0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vertical="center"/>
    </xf>
    <xf numFmtId="181" fontId="6" fillId="24" borderId="12" xfId="0" applyNumberFormat="1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81" fontId="6" fillId="24" borderId="10" xfId="0" applyNumberFormat="1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right" vertical="center"/>
    </xf>
    <xf numFmtId="180" fontId="7" fillId="24" borderId="10" xfId="0" applyNumberFormat="1" applyFont="1" applyFill="1" applyBorder="1" applyAlignment="1">
      <alignment vertical="center"/>
    </xf>
    <xf numFmtId="0" fontId="5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right" vertical="center"/>
    </xf>
    <xf numFmtId="180" fontId="7" fillId="24" borderId="12" xfId="0" applyNumberFormat="1" applyFont="1" applyFill="1" applyBorder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right" vertical="center" wrapText="1"/>
    </xf>
    <xf numFmtId="180" fontId="4" fillId="24" borderId="10" xfId="0" applyNumberFormat="1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182" fontId="5" fillId="24" borderId="10" xfId="0" applyNumberFormat="1" applyFont="1" applyFill="1" applyBorder="1" applyAlignment="1">
      <alignment horizontal="center" vertical="center"/>
    </xf>
    <xf numFmtId="180" fontId="5" fillId="24" borderId="10" xfId="0" applyNumberFormat="1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180" fontId="4" fillId="24" borderId="1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180" fontId="7" fillId="24" borderId="10" xfId="0" applyNumberFormat="1" applyFont="1" applyFill="1" applyBorder="1" applyAlignment="1">
      <alignment vertical="center"/>
    </xf>
    <xf numFmtId="0" fontId="4" fillId="24" borderId="14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180" fontId="7" fillId="24" borderId="16" xfId="0" applyNumberFormat="1" applyFont="1" applyFill="1" applyBorder="1" applyAlignment="1">
      <alignment vertical="center"/>
    </xf>
    <xf numFmtId="0" fontId="6" fillId="24" borderId="16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15" sqref="I15"/>
    </sheetView>
  </sheetViews>
  <sheetFormatPr defaultColWidth="9.00390625" defaultRowHeight="14.25"/>
  <sheetData>
    <row r="1" spans="1:7" ht="34.5" customHeight="1">
      <c r="A1" s="83" t="s">
        <v>0</v>
      </c>
      <c r="B1" s="83"/>
      <c r="C1" s="83"/>
      <c r="D1" s="83"/>
      <c r="E1" s="83"/>
      <c r="F1" s="83"/>
      <c r="G1" s="83"/>
    </row>
    <row r="2" spans="1:2" ht="19.5" customHeight="1">
      <c r="A2" s="84" t="s">
        <v>1</v>
      </c>
      <c r="B2" s="84"/>
    </row>
    <row r="3" spans="1:7" ht="19.5" customHeight="1">
      <c r="A3" s="85" t="s">
        <v>2</v>
      </c>
      <c r="B3" s="85"/>
      <c r="C3" s="85"/>
      <c r="D3" s="85"/>
      <c r="E3" s="85"/>
      <c r="F3" s="85"/>
      <c r="G3" s="85"/>
    </row>
    <row r="4" spans="1:7" ht="19.5" customHeight="1">
      <c r="A4" s="85" t="s">
        <v>3</v>
      </c>
      <c r="B4" s="85"/>
      <c r="C4" s="85"/>
      <c r="D4" s="85"/>
      <c r="E4" s="85"/>
      <c r="F4" s="85"/>
      <c r="G4" s="85"/>
    </row>
    <row r="5" spans="1:7" ht="19.5" customHeight="1">
      <c r="A5" s="85" t="s">
        <v>4</v>
      </c>
      <c r="B5" s="85"/>
      <c r="C5" s="85"/>
      <c r="D5" s="85"/>
      <c r="E5" s="85"/>
      <c r="F5" s="85"/>
      <c r="G5" s="85"/>
    </row>
    <row r="6" spans="1:2" ht="19.5" customHeight="1">
      <c r="A6" s="84" t="s">
        <v>5</v>
      </c>
      <c r="B6" s="84"/>
    </row>
    <row r="7" spans="1:7" ht="35.25" customHeight="1">
      <c r="A7" s="86" t="s">
        <v>6</v>
      </c>
      <c r="B7" s="86"/>
      <c r="C7" s="86"/>
      <c r="D7" s="86"/>
      <c r="E7" s="86"/>
      <c r="F7" s="86"/>
      <c r="G7" s="86"/>
    </row>
    <row r="8" spans="1:7" ht="20.25" customHeight="1">
      <c r="A8" s="86" t="s">
        <v>7</v>
      </c>
      <c r="B8" s="86"/>
      <c r="C8" s="86"/>
      <c r="D8" s="86"/>
      <c r="E8" s="86"/>
      <c r="F8" s="86"/>
      <c r="G8" s="86"/>
    </row>
    <row r="9" spans="1:7" ht="39" customHeight="1">
      <c r="A9" s="86" t="s">
        <v>8</v>
      </c>
      <c r="B9" s="86"/>
      <c r="C9" s="86"/>
      <c r="D9" s="86"/>
      <c r="E9" s="86"/>
      <c r="F9" s="86"/>
      <c r="G9" s="86"/>
    </row>
    <row r="10" ht="19.5" customHeight="1">
      <c r="A10" s="1" t="s">
        <v>9</v>
      </c>
    </row>
    <row r="11" spans="1:7" ht="35.25" customHeight="1">
      <c r="A11" s="86" t="s">
        <v>10</v>
      </c>
      <c r="B11" s="86"/>
      <c r="C11" s="86"/>
      <c r="D11" s="86"/>
      <c r="E11" s="86"/>
      <c r="F11" s="86"/>
      <c r="G11" s="86"/>
    </row>
    <row r="12" spans="1:7" ht="27" customHeight="1">
      <c r="A12" s="86" t="s">
        <v>11</v>
      </c>
      <c r="B12" s="86"/>
      <c r="C12" s="86"/>
      <c r="D12" s="86"/>
      <c r="E12" s="86"/>
      <c r="F12" s="86"/>
      <c r="G12" s="86"/>
    </row>
    <row r="13" spans="1:7" ht="14.25">
      <c r="A13" s="86" t="s">
        <v>12</v>
      </c>
      <c r="B13" s="86"/>
      <c r="C13" s="86"/>
      <c r="D13" s="86"/>
      <c r="E13" s="86"/>
      <c r="F13" s="86"/>
      <c r="G13" s="86"/>
    </row>
  </sheetData>
  <sheetProtection/>
  <mergeCells count="12">
    <mergeCell ref="A1:G1"/>
    <mergeCell ref="A2:B2"/>
    <mergeCell ref="A3:G3"/>
    <mergeCell ref="A4:G4"/>
    <mergeCell ref="A5:G5"/>
    <mergeCell ref="A6:B6"/>
    <mergeCell ref="A7:G7"/>
    <mergeCell ref="A8:G8"/>
    <mergeCell ref="A9:G9"/>
    <mergeCell ref="A11:G11"/>
    <mergeCell ref="A12:G12"/>
    <mergeCell ref="A13:G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6"/>
  <sheetViews>
    <sheetView tabSelected="1" zoomScale="85" zoomScaleNormal="85" workbookViewId="0" topLeftCell="A34">
      <selection activeCell="A1" sqref="A1:H49"/>
    </sheetView>
  </sheetViews>
  <sheetFormatPr defaultColWidth="9.00390625" defaultRowHeight="14.25"/>
  <cols>
    <col min="1" max="1" width="4.875" style="2" customWidth="1"/>
    <col min="2" max="2" width="29.50390625" style="0" customWidth="1"/>
    <col min="3" max="3" width="5.625" style="2" customWidth="1"/>
    <col min="4" max="4" width="9.00390625" style="0" customWidth="1"/>
    <col min="5" max="5" width="9.50390625" style="0" customWidth="1"/>
    <col min="6" max="6" width="12.75390625" style="0" customWidth="1"/>
    <col min="7" max="7" width="13.00390625" style="0" customWidth="1"/>
    <col min="8" max="8" width="43.50390625" style="0" customWidth="1"/>
    <col min="9" max="10" width="9.00390625" style="0" customWidth="1"/>
    <col min="11" max="11" width="10.375" style="0" bestFit="1" customWidth="1"/>
  </cols>
  <sheetData>
    <row r="1" spans="1:8" ht="24.75" customHeight="1">
      <c r="A1" s="3" t="s">
        <v>13</v>
      </c>
      <c r="B1" s="3"/>
      <c r="C1" s="3"/>
      <c r="D1" s="3"/>
      <c r="E1" s="3"/>
      <c r="F1" s="3"/>
      <c r="G1" s="3"/>
      <c r="H1" s="3"/>
    </row>
    <row r="2" spans="1:8" ht="21" customHeight="1">
      <c r="A2" s="4" t="s">
        <v>14</v>
      </c>
      <c r="B2" s="4"/>
      <c r="C2" s="4"/>
      <c r="D2" s="4"/>
      <c r="E2" s="4"/>
      <c r="F2" s="4"/>
      <c r="G2" s="4"/>
      <c r="H2" s="4"/>
    </row>
    <row r="3" spans="1:8" ht="21.75" customHeight="1">
      <c r="A3" s="5" t="s">
        <v>15</v>
      </c>
      <c r="B3" s="6" t="s">
        <v>16</v>
      </c>
      <c r="C3" s="7"/>
      <c r="D3" s="8"/>
      <c r="E3" s="8"/>
      <c r="F3" s="8"/>
      <c r="G3" s="8"/>
      <c r="H3" s="8"/>
    </row>
    <row r="4" spans="1:8" ht="21.75" customHeight="1">
      <c r="A4" s="9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</row>
    <row r="5" spans="1:8" ht="21.75" customHeight="1">
      <c r="A5" s="10">
        <v>1</v>
      </c>
      <c r="B5" s="11" t="s">
        <v>25</v>
      </c>
      <c r="C5" s="12" t="s">
        <v>26</v>
      </c>
      <c r="D5" s="12">
        <v>327</v>
      </c>
      <c r="E5" s="12">
        <v>8</v>
      </c>
      <c r="F5" s="13">
        <f aca="true" t="shared" si="0" ref="F5:F12">D5*E5</f>
        <v>2616</v>
      </c>
      <c r="G5" s="14"/>
      <c r="H5" s="15" t="s">
        <v>27</v>
      </c>
    </row>
    <row r="6" spans="1:8" ht="21.75" customHeight="1">
      <c r="A6" s="10">
        <v>2</v>
      </c>
      <c r="B6" s="11" t="s">
        <v>28</v>
      </c>
      <c r="C6" s="12" t="s">
        <v>26</v>
      </c>
      <c r="D6" s="12">
        <v>82</v>
      </c>
      <c r="E6" s="12">
        <v>180</v>
      </c>
      <c r="F6" s="13">
        <f t="shared" si="0"/>
        <v>14760</v>
      </c>
      <c r="G6" s="14"/>
      <c r="H6" s="15" t="s">
        <v>29</v>
      </c>
    </row>
    <row r="7" spans="1:8" ht="21.75" customHeight="1">
      <c r="A7" s="10"/>
      <c r="B7" s="16" t="s">
        <v>30</v>
      </c>
      <c r="C7" s="17"/>
      <c r="D7" s="18"/>
      <c r="E7" s="19"/>
      <c r="F7" s="13">
        <f>SUM(F5:F6)</f>
        <v>17376</v>
      </c>
      <c r="G7" s="18"/>
      <c r="H7" s="20"/>
    </row>
    <row r="8" spans="1:8" ht="20.25" customHeight="1">
      <c r="A8" s="21" t="s">
        <v>31</v>
      </c>
      <c r="B8" s="6" t="s">
        <v>32</v>
      </c>
      <c r="C8" s="7"/>
      <c r="D8" s="8"/>
      <c r="E8" s="8"/>
      <c r="F8" s="8"/>
      <c r="G8" s="8"/>
      <c r="H8" s="8"/>
    </row>
    <row r="9" spans="1:8" ht="20.25" customHeight="1">
      <c r="A9" s="5" t="s">
        <v>17</v>
      </c>
      <c r="B9" s="9" t="s">
        <v>18</v>
      </c>
      <c r="C9" s="9" t="s">
        <v>19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</row>
    <row r="10" spans="1:8" ht="21.75" customHeight="1">
      <c r="A10" s="10">
        <v>1</v>
      </c>
      <c r="B10" s="11" t="s">
        <v>33</v>
      </c>
      <c r="C10" s="12" t="s">
        <v>26</v>
      </c>
      <c r="D10" s="22">
        <v>327</v>
      </c>
      <c r="E10" s="22">
        <v>44</v>
      </c>
      <c r="F10" s="13">
        <f t="shared" si="0"/>
        <v>14388</v>
      </c>
      <c r="G10" s="23" t="s">
        <v>34</v>
      </c>
      <c r="H10" s="15" t="s">
        <v>35</v>
      </c>
    </row>
    <row r="11" spans="1:8" ht="21.75" customHeight="1">
      <c r="A11" s="10">
        <v>2</v>
      </c>
      <c r="B11" s="11" t="s">
        <v>36</v>
      </c>
      <c r="C11" s="12" t="s">
        <v>26</v>
      </c>
      <c r="D11" s="22">
        <v>327</v>
      </c>
      <c r="E11" s="22">
        <v>10</v>
      </c>
      <c r="F11" s="13">
        <f t="shared" si="0"/>
        <v>3270</v>
      </c>
      <c r="G11" s="23" t="s">
        <v>37</v>
      </c>
      <c r="H11" s="15" t="s">
        <v>38</v>
      </c>
    </row>
    <row r="12" spans="1:8" ht="21.75" customHeight="1">
      <c r="A12" s="10">
        <v>3</v>
      </c>
      <c r="B12" s="11" t="s">
        <v>39</v>
      </c>
      <c r="C12" s="12" t="s">
        <v>26</v>
      </c>
      <c r="D12" s="22">
        <v>327</v>
      </c>
      <c r="E12" s="22">
        <v>30</v>
      </c>
      <c r="F12" s="13">
        <f t="shared" si="0"/>
        <v>9810</v>
      </c>
      <c r="G12" s="24"/>
      <c r="H12" s="15" t="s">
        <v>40</v>
      </c>
    </row>
    <row r="13" spans="1:8" s="1" customFormat="1" ht="22.5" customHeight="1">
      <c r="A13" s="25"/>
      <c r="B13" s="6" t="s">
        <v>30</v>
      </c>
      <c r="C13" s="25"/>
      <c r="D13" s="26"/>
      <c r="E13" s="27"/>
      <c r="F13" s="28">
        <f>SUM(F10:F12)</f>
        <v>27468</v>
      </c>
      <c r="G13" s="26"/>
      <c r="H13" s="29"/>
    </row>
    <row r="14" spans="1:8" s="1" customFormat="1" ht="22.5" customHeight="1">
      <c r="A14" s="21" t="s">
        <v>41</v>
      </c>
      <c r="B14" s="30" t="s">
        <v>42</v>
      </c>
      <c r="C14" s="31"/>
      <c r="D14" s="32"/>
      <c r="E14" s="32"/>
      <c r="F14" s="32"/>
      <c r="G14" s="32"/>
      <c r="H14" s="32"/>
    </row>
    <row r="15" spans="1:8" s="1" customFormat="1" ht="22.5" customHeight="1">
      <c r="A15" s="5" t="s">
        <v>17</v>
      </c>
      <c r="B15" s="5" t="s">
        <v>18</v>
      </c>
      <c r="C15" s="5" t="s">
        <v>19</v>
      </c>
      <c r="D15" s="5" t="s">
        <v>20</v>
      </c>
      <c r="E15" s="5" t="s">
        <v>21</v>
      </c>
      <c r="F15" s="5" t="s">
        <v>22</v>
      </c>
      <c r="G15" s="5" t="s">
        <v>23</v>
      </c>
      <c r="H15" s="5" t="s">
        <v>24</v>
      </c>
    </row>
    <row r="16" spans="1:8" s="1" customFormat="1" ht="22.5" customHeight="1">
      <c r="A16" s="10">
        <v>1</v>
      </c>
      <c r="B16" s="11" t="s">
        <v>43</v>
      </c>
      <c r="C16" s="12" t="s">
        <v>26</v>
      </c>
      <c r="D16" s="22">
        <v>227</v>
      </c>
      <c r="E16" s="22">
        <v>30</v>
      </c>
      <c r="F16" s="13">
        <f aca="true" t="shared" si="1" ref="F16:F19">D16*E16</f>
        <v>6810</v>
      </c>
      <c r="G16" s="25"/>
      <c r="H16" s="33" t="s">
        <v>44</v>
      </c>
    </row>
    <row r="17" spans="1:8" s="1" customFormat="1" ht="22.5" customHeight="1">
      <c r="A17" s="10">
        <v>2</v>
      </c>
      <c r="B17" s="11" t="s">
        <v>45</v>
      </c>
      <c r="C17" s="12" t="s">
        <v>26</v>
      </c>
      <c r="D17" s="22">
        <v>47</v>
      </c>
      <c r="E17" s="22">
        <v>50</v>
      </c>
      <c r="F17" s="13">
        <f t="shared" si="1"/>
        <v>2350</v>
      </c>
      <c r="G17" s="25"/>
      <c r="H17" s="33" t="s">
        <v>44</v>
      </c>
    </row>
    <row r="18" spans="1:8" s="1" customFormat="1" ht="22.5" customHeight="1">
      <c r="A18" s="10">
        <v>3</v>
      </c>
      <c r="B18" s="11" t="s">
        <v>46</v>
      </c>
      <c r="C18" s="12" t="s">
        <v>26</v>
      </c>
      <c r="D18" s="22">
        <v>47</v>
      </c>
      <c r="E18" s="22">
        <v>50</v>
      </c>
      <c r="F18" s="13">
        <f t="shared" si="1"/>
        <v>2350</v>
      </c>
      <c r="G18" s="34"/>
      <c r="H18" s="33" t="s">
        <v>47</v>
      </c>
    </row>
    <row r="19" spans="1:8" s="1" customFormat="1" ht="22.5" customHeight="1">
      <c r="A19" s="10">
        <v>4</v>
      </c>
      <c r="B19" s="11" t="s">
        <v>48</v>
      </c>
      <c r="C19" s="12" t="s">
        <v>26</v>
      </c>
      <c r="D19" s="22">
        <v>244</v>
      </c>
      <c r="E19" s="22">
        <v>80</v>
      </c>
      <c r="F19" s="13">
        <f t="shared" si="1"/>
        <v>19520</v>
      </c>
      <c r="G19" s="34"/>
      <c r="H19" s="33" t="s">
        <v>44</v>
      </c>
    </row>
    <row r="20" spans="1:8" s="1" customFormat="1" ht="22.5" customHeight="1">
      <c r="A20" s="25"/>
      <c r="B20" s="16" t="s">
        <v>30</v>
      </c>
      <c r="C20" s="17"/>
      <c r="D20" s="18"/>
      <c r="E20" s="19"/>
      <c r="F20" s="13">
        <f>SUM(F16:F19)</f>
        <v>31030</v>
      </c>
      <c r="G20" s="18"/>
      <c r="H20" s="20"/>
    </row>
    <row r="21" spans="1:8" ht="21.75" customHeight="1">
      <c r="A21" s="21" t="s">
        <v>49</v>
      </c>
      <c r="B21" s="6" t="s">
        <v>50</v>
      </c>
      <c r="C21" s="12"/>
      <c r="D21" s="35"/>
      <c r="E21" s="35"/>
      <c r="F21" s="35"/>
      <c r="G21" s="35"/>
      <c r="H21" s="35"/>
    </row>
    <row r="22" spans="1:8" ht="20.25" customHeight="1">
      <c r="A22" s="5" t="s">
        <v>17</v>
      </c>
      <c r="B22" s="9" t="s">
        <v>18</v>
      </c>
      <c r="C22" s="9" t="s">
        <v>19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</row>
    <row r="23" spans="1:8" ht="20.25" customHeight="1">
      <c r="A23" s="10">
        <v>1</v>
      </c>
      <c r="B23" s="36" t="s">
        <v>51</v>
      </c>
      <c r="C23" s="12" t="s">
        <v>26</v>
      </c>
      <c r="D23" s="22">
        <v>60</v>
      </c>
      <c r="E23" s="22">
        <v>50</v>
      </c>
      <c r="F23" s="13">
        <f aca="true" t="shared" si="2" ref="F23:F25">D23*E23</f>
        <v>3000</v>
      </c>
      <c r="G23" s="37"/>
      <c r="H23" s="33" t="s">
        <v>44</v>
      </c>
    </row>
    <row r="24" spans="1:8" ht="20.25" customHeight="1">
      <c r="A24" s="10">
        <v>2</v>
      </c>
      <c r="B24" s="36" t="s">
        <v>52</v>
      </c>
      <c r="C24" s="12" t="s">
        <v>26</v>
      </c>
      <c r="D24" s="22">
        <v>29</v>
      </c>
      <c r="E24" s="22">
        <v>400</v>
      </c>
      <c r="F24" s="13">
        <f t="shared" si="2"/>
        <v>11600</v>
      </c>
      <c r="G24" s="38"/>
      <c r="H24" s="33" t="s">
        <v>53</v>
      </c>
    </row>
    <row r="25" spans="1:8" ht="20.25" customHeight="1">
      <c r="A25" s="10">
        <v>3</v>
      </c>
      <c r="B25" s="36" t="s">
        <v>54</v>
      </c>
      <c r="C25" s="12" t="s">
        <v>55</v>
      </c>
      <c r="D25" s="22">
        <v>1</v>
      </c>
      <c r="E25" s="22">
        <v>4000</v>
      </c>
      <c r="F25" s="13">
        <f t="shared" si="2"/>
        <v>4000</v>
      </c>
      <c r="G25" s="38"/>
      <c r="H25" s="33" t="s">
        <v>44</v>
      </c>
    </row>
    <row r="26" spans="1:8" ht="18.75" customHeight="1">
      <c r="A26" s="10"/>
      <c r="B26" s="11" t="s">
        <v>30</v>
      </c>
      <c r="C26" s="39"/>
      <c r="D26" s="40"/>
      <c r="E26" s="41"/>
      <c r="F26" s="28">
        <f>SUM(F23:F25)</f>
        <v>18600</v>
      </c>
      <c r="G26" s="42"/>
      <c r="H26" s="43"/>
    </row>
    <row r="27" spans="1:8" ht="18.75" customHeight="1">
      <c r="A27" s="21" t="s">
        <v>56</v>
      </c>
      <c r="B27" s="6" t="s">
        <v>57</v>
      </c>
      <c r="C27" s="7"/>
      <c r="D27" s="8"/>
      <c r="E27" s="8"/>
      <c r="F27" s="8"/>
      <c r="G27" s="8"/>
      <c r="H27" s="8"/>
    </row>
    <row r="28" spans="1:8" ht="18.75" customHeight="1">
      <c r="A28" s="5" t="s">
        <v>17</v>
      </c>
      <c r="B28" s="9" t="s">
        <v>18</v>
      </c>
      <c r="C28" s="9" t="s">
        <v>19</v>
      </c>
      <c r="D28" s="9" t="s">
        <v>20</v>
      </c>
      <c r="E28" s="9" t="s">
        <v>21</v>
      </c>
      <c r="F28" s="9" t="s">
        <v>22</v>
      </c>
      <c r="G28" s="9" t="s">
        <v>23</v>
      </c>
      <c r="H28" s="9" t="s">
        <v>24</v>
      </c>
    </row>
    <row r="29" spans="1:8" ht="18.75" customHeight="1">
      <c r="A29" s="10">
        <v>1</v>
      </c>
      <c r="B29" s="11" t="s">
        <v>58</v>
      </c>
      <c r="C29" s="12" t="s">
        <v>26</v>
      </c>
      <c r="D29" s="22">
        <v>327</v>
      </c>
      <c r="E29" s="22">
        <v>30</v>
      </c>
      <c r="F29" s="13">
        <f aca="true" t="shared" si="3" ref="F29:F32">D29*E29</f>
        <v>9810</v>
      </c>
      <c r="G29" s="44"/>
      <c r="H29" s="33" t="s">
        <v>47</v>
      </c>
    </row>
    <row r="30" spans="1:8" ht="18.75" customHeight="1">
      <c r="A30" s="10">
        <v>2</v>
      </c>
      <c r="B30" s="11" t="s">
        <v>59</v>
      </c>
      <c r="C30" s="12" t="s">
        <v>26</v>
      </c>
      <c r="D30" s="22">
        <v>244</v>
      </c>
      <c r="E30" s="22">
        <v>60</v>
      </c>
      <c r="F30" s="13">
        <f t="shared" si="3"/>
        <v>14640</v>
      </c>
      <c r="G30" s="44"/>
      <c r="H30" s="33" t="s">
        <v>47</v>
      </c>
    </row>
    <row r="31" spans="1:8" ht="18.75" customHeight="1">
      <c r="A31" s="10">
        <v>3</v>
      </c>
      <c r="B31" s="11" t="s">
        <v>60</v>
      </c>
      <c r="C31" s="12" t="s">
        <v>26</v>
      </c>
      <c r="D31" s="22">
        <v>227</v>
      </c>
      <c r="E31" s="22">
        <v>100</v>
      </c>
      <c r="F31" s="13">
        <f t="shared" si="3"/>
        <v>22700</v>
      </c>
      <c r="G31" s="44"/>
      <c r="H31" s="33" t="s">
        <v>47</v>
      </c>
    </row>
    <row r="32" spans="1:8" ht="18.75" customHeight="1">
      <c r="A32" s="10">
        <v>4</v>
      </c>
      <c r="B32" s="45" t="s">
        <v>61</v>
      </c>
      <c r="C32" s="12" t="s">
        <v>55</v>
      </c>
      <c r="D32" s="22">
        <v>1</v>
      </c>
      <c r="E32" s="22">
        <v>3000</v>
      </c>
      <c r="F32" s="13">
        <f t="shared" si="3"/>
        <v>3000</v>
      </c>
      <c r="G32" s="44"/>
      <c r="H32" s="33" t="s">
        <v>47</v>
      </c>
    </row>
    <row r="33" spans="1:8" ht="19.5" customHeight="1">
      <c r="A33" s="25"/>
      <c r="B33" s="6" t="s">
        <v>30</v>
      </c>
      <c r="C33" s="25"/>
      <c r="D33" s="26"/>
      <c r="E33" s="27"/>
      <c r="F33" s="28">
        <f>SUM(F29:F32)</f>
        <v>50150</v>
      </c>
      <c r="G33" s="26"/>
      <c r="H33" s="29"/>
    </row>
    <row r="34" spans="1:8" ht="18">
      <c r="A34" s="21" t="s">
        <v>62</v>
      </c>
      <c r="B34" s="6" t="s">
        <v>63</v>
      </c>
      <c r="C34" s="12"/>
      <c r="D34" s="35"/>
      <c r="E34" s="35"/>
      <c r="F34" s="35"/>
      <c r="G34" s="35"/>
      <c r="H34" s="35"/>
    </row>
    <row r="35" spans="1:8" ht="19.5" customHeight="1">
      <c r="A35" s="5" t="s">
        <v>17</v>
      </c>
      <c r="B35" s="5" t="s">
        <v>18</v>
      </c>
      <c r="C35" s="5" t="s">
        <v>19</v>
      </c>
      <c r="D35" s="5" t="s">
        <v>20</v>
      </c>
      <c r="E35" s="5" t="s">
        <v>21</v>
      </c>
      <c r="F35" s="5" t="s">
        <v>22</v>
      </c>
      <c r="G35" s="5" t="s">
        <v>23</v>
      </c>
      <c r="H35" s="5" t="s">
        <v>24</v>
      </c>
    </row>
    <row r="36" spans="1:8" ht="19.5" customHeight="1">
      <c r="A36" s="10">
        <v>1</v>
      </c>
      <c r="B36" s="46" t="s">
        <v>64</v>
      </c>
      <c r="C36" s="12" t="s">
        <v>26</v>
      </c>
      <c r="D36" s="22">
        <v>327</v>
      </c>
      <c r="E36" s="22">
        <v>8</v>
      </c>
      <c r="F36" s="13">
        <f aca="true" t="shared" si="4" ref="F36:F39">D36*E36</f>
        <v>2616</v>
      </c>
      <c r="G36" s="25"/>
      <c r="H36" s="47" t="s">
        <v>65</v>
      </c>
    </row>
    <row r="37" spans="1:8" ht="19.5" customHeight="1">
      <c r="A37" s="10">
        <v>2</v>
      </c>
      <c r="B37" s="46" t="s">
        <v>66</v>
      </c>
      <c r="C37" s="12" t="s">
        <v>26</v>
      </c>
      <c r="D37" s="22">
        <v>327</v>
      </c>
      <c r="E37" s="22">
        <v>4</v>
      </c>
      <c r="F37" s="13">
        <f t="shared" si="4"/>
        <v>1308</v>
      </c>
      <c r="G37" s="37"/>
      <c r="H37" s="44" t="s">
        <v>67</v>
      </c>
    </row>
    <row r="38" spans="1:8" ht="19.5" customHeight="1">
      <c r="A38" s="10">
        <v>3</v>
      </c>
      <c r="B38" s="46" t="s">
        <v>68</v>
      </c>
      <c r="C38" s="12" t="s">
        <v>26</v>
      </c>
      <c r="D38" s="22">
        <v>327</v>
      </c>
      <c r="E38" s="22">
        <v>5</v>
      </c>
      <c r="F38" s="13">
        <f t="shared" si="4"/>
        <v>1635</v>
      </c>
      <c r="G38" s="37"/>
      <c r="H38" s="44" t="s">
        <v>69</v>
      </c>
    </row>
    <row r="39" spans="1:30" ht="19.5" customHeight="1">
      <c r="A39" s="10">
        <v>4</v>
      </c>
      <c r="B39" s="46" t="s">
        <v>70</v>
      </c>
      <c r="C39" s="12" t="s">
        <v>26</v>
      </c>
      <c r="D39" s="22">
        <v>327</v>
      </c>
      <c r="E39" s="22">
        <v>5</v>
      </c>
      <c r="F39" s="13">
        <f t="shared" si="4"/>
        <v>1635</v>
      </c>
      <c r="G39" s="37"/>
      <c r="H39" s="48" t="s">
        <v>71</v>
      </c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</row>
    <row r="40" spans="1:30" ht="18.75" customHeight="1">
      <c r="A40" s="10"/>
      <c r="B40" s="35" t="s">
        <v>30</v>
      </c>
      <c r="C40" s="10"/>
      <c r="D40" s="36"/>
      <c r="E40" s="49"/>
      <c r="F40" s="28">
        <f>SUM(F36:F39)</f>
        <v>7194</v>
      </c>
      <c r="G40" s="50"/>
      <c r="H40" s="50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</row>
    <row r="41" spans="1:8" ht="18" customHeight="1">
      <c r="A41" s="10"/>
      <c r="B41" s="35"/>
      <c r="C41" s="10"/>
      <c r="D41" s="36"/>
      <c r="E41" s="49"/>
      <c r="F41" s="28"/>
      <c r="G41" s="50"/>
      <c r="H41" s="50"/>
    </row>
    <row r="42" spans="1:8" ht="18" customHeight="1">
      <c r="A42" s="10"/>
      <c r="B42" s="51" t="s">
        <v>72</v>
      </c>
      <c r="C42" s="51"/>
      <c r="D42" s="51"/>
      <c r="E42" s="51"/>
      <c r="F42" s="51"/>
      <c r="G42" s="52">
        <f>F40+F33+F26+F20+F13+F7</f>
        <v>151818</v>
      </c>
      <c r="H42" s="50"/>
    </row>
    <row r="43" spans="1:8" ht="18" customHeight="1">
      <c r="A43" s="10"/>
      <c r="B43" s="51" t="s">
        <v>73</v>
      </c>
      <c r="C43" s="51"/>
      <c r="D43" s="51"/>
      <c r="E43" s="51"/>
      <c r="F43" s="51"/>
      <c r="G43" s="52">
        <f>G42*0.08</f>
        <v>12145.44</v>
      </c>
      <c r="H43" s="50"/>
    </row>
    <row r="44" spans="1:8" ht="18" customHeight="1">
      <c r="A44" s="10"/>
      <c r="B44" s="51" t="s">
        <v>74</v>
      </c>
      <c r="C44" s="51"/>
      <c r="D44" s="51"/>
      <c r="E44" s="51"/>
      <c r="F44" s="51"/>
      <c r="G44" s="52">
        <f>SUM(G42*0.06)</f>
        <v>9109.08</v>
      </c>
      <c r="H44" s="50"/>
    </row>
    <row r="45" spans="1:8" ht="18" customHeight="1">
      <c r="A45" s="53"/>
      <c r="B45" s="54" t="s">
        <v>75</v>
      </c>
      <c r="C45" s="54"/>
      <c r="D45" s="54"/>
      <c r="E45" s="54"/>
      <c r="F45" s="54"/>
      <c r="G45" s="55">
        <f>G44+G42+G43</f>
        <v>173072.52</v>
      </c>
      <c r="H45" s="16"/>
    </row>
    <row r="46" spans="1:8" ht="18">
      <c r="A46" s="56"/>
      <c r="B46" s="57"/>
      <c r="C46" s="57"/>
      <c r="D46" s="57"/>
      <c r="E46" s="57"/>
      <c r="F46" s="57"/>
      <c r="G46" s="58"/>
      <c r="H46" s="26"/>
    </row>
    <row r="47" spans="1:8" ht="24.75">
      <c r="A47" s="21"/>
      <c r="B47" s="59" t="s">
        <v>76</v>
      </c>
      <c r="C47" s="60"/>
      <c r="D47" s="61"/>
      <c r="E47" s="61"/>
      <c r="F47" s="6"/>
      <c r="G47" s="61"/>
      <c r="H47" s="61"/>
    </row>
    <row r="48" spans="1:8" ht="18">
      <c r="A48" s="5" t="s">
        <v>17</v>
      </c>
      <c r="B48" s="9" t="s">
        <v>18</v>
      </c>
      <c r="C48" s="9" t="s">
        <v>19</v>
      </c>
      <c r="D48" s="9" t="s">
        <v>20</v>
      </c>
      <c r="E48" s="9" t="s">
        <v>21</v>
      </c>
      <c r="F48" s="9" t="s">
        <v>22</v>
      </c>
      <c r="G48" s="9" t="s">
        <v>23</v>
      </c>
      <c r="H48" s="9" t="s">
        <v>24</v>
      </c>
    </row>
    <row r="49" spans="1:8" ht="17.25">
      <c r="A49" s="10">
        <v>1</v>
      </c>
      <c r="B49" s="35" t="s">
        <v>77</v>
      </c>
      <c r="C49" s="12" t="s">
        <v>26</v>
      </c>
      <c r="D49" s="62">
        <v>47</v>
      </c>
      <c r="E49" s="62">
        <v>80</v>
      </c>
      <c r="F49" s="63">
        <f aca="true" t="shared" si="5" ref="F49:F55">D49*E49</f>
        <v>3760</v>
      </c>
      <c r="G49" s="64" t="s">
        <v>78</v>
      </c>
      <c r="H49" s="33" t="s">
        <v>79</v>
      </c>
    </row>
    <row r="50" spans="1:8" ht="17.25">
      <c r="A50" s="10">
        <v>2</v>
      </c>
      <c r="B50" s="35" t="s">
        <v>80</v>
      </c>
      <c r="C50" s="12" t="s">
        <v>55</v>
      </c>
      <c r="D50" s="62">
        <v>1</v>
      </c>
      <c r="E50" s="62">
        <v>2000</v>
      </c>
      <c r="F50" s="63">
        <f t="shared" si="5"/>
        <v>2000</v>
      </c>
      <c r="G50" s="37"/>
      <c r="H50" s="37" t="s">
        <v>81</v>
      </c>
    </row>
    <row r="51" spans="1:8" ht="17.25">
      <c r="A51" s="10">
        <v>3</v>
      </c>
      <c r="B51" s="35" t="s">
        <v>82</v>
      </c>
      <c r="C51" s="12" t="s">
        <v>26</v>
      </c>
      <c r="D51" s="62">
        <v>244</v>
      </c>
      <c r="E51" s="62">
        <v>120</v>
      </c>
      <c r="F51" s="63">
        <f t="shared" si="5"/>
        <v>29280</v>
      </c>
      <c r="G51" s="37"/>
      <c r="H51" s="33" t="s">
        <v>79</v>
      </c>
    </row>
    <row r="52" spans="1:8" ht="17.25">
      <c r="A52" s="10">
        <v>4</v>
      </c>
      <c r="B52" s="35" t="s">
        <v>83</v>
      </c>
      <c r="C52" s="12" t="s">
        <v>26</v>
      </c>
      <c r="D52" s="62">
        <v>47</v>
      </c>
      <c r="E52" s="62">
        <v>200</v>
      </c>
      <c r="F52" s="63">
        <f t="shared" si="5"/>
        <v>9400</v>
      </c>
      <c r="G52" s="37"/>
      <c r="H52" s="37"/>
    </row>
    <row r="53" spans="1:8" ht="17.25">
      <c r="A53" s="10">
        <v>5</v>
      </c>
      <c r="B53" s="35" t="s">
        <v>84</v>
      </c>
      <c r="C53" s="12" t="s">
        <v>85</v>
      </c>
      <c r="D53" s="62">
        <v>30</v>
      </c>
      <c r="E53" s="62">
        <v>300</v>
      </c>
      <c r="F53" s="63">
        <f t="shared" si="5"/>
        <v>9000</v>
      </c>
      <c r="G53" s="37"/>
      <c r="H53" s="37"/>
    </row>
    <row r="54" spans="1:8" ht="17.25">
      <c r="A54" s="10">
        <v>7</v>
      </c>
      <c r="B54" s="35" t="s">
        <v>86</v>
      </c>
      <c r="C54" s="12" t="s">
        <v>55</v>
      </c>
      <c r="D54" s="62">
        <v>1</v>
      </c>
      <c r="E54" s="62">
        <v>4000</v>
      </c>
      <c r="F54" s="63">
        <f t="shared" si="5"/>
        <v>4000</v>
      </c>
      <c r="G54" s="65"/>
      <c r="H54" s="37"/>
    </row>
    <row r="55" spans="1:8" ht="17.25">
      <c r="A55" s="10">
        <v>8</v>
      </c>
      <c r="B55" s="35" t="s">
        <v>87</v>
      </c>
      <c r="C55" s="12" t="s">
        <v>55</v>
      </c>
      <c r="D55" s="62">
        <v>1</v>
      </c>
      <c r="E55" s="62">
        <v>800</v>
      </c>
      <c r="F55" s="63">
        <f t="shared" si="5"/>
        <v>800</v>
      </c>
      <c r="G55" s="65"/>
      <c r="H55" s="37"/>
    </row>
    <row r="56" spans="1:8" ht="18">
      <c r="A56" s="10"/>
      <c r="B56" s="35" t="s">
        <v>30</v>
      </c>
      <c r="C56" s="10"/>
      <c r="D56" s="36"/>
      <c r="E56" s="62"/>
      <c r="F56" s="66">
        <f>SUM(F49:F55)</f>
        <v>58240</v>
      </c>
      <c r="G56" s="65"/>
      <c r="H56" s="37"/>
    </row>
    <row r="57" spans="1:8" ht="18">
      <c r="A57" s="10"/>
      <c r="B57" s="35"/>
      <c r="C57" s="10"/>
      <c r="D57" s="36"/>
      <c r="E57" s="62"/>
      <c r="F57" s="66"/>
      <c r="G57" s="65"/>
      <c r="H57" s="37"/>
    </row>
    <row r="58" spans="1:8" ht="18">
      <c r="A58" s="10"/>
      <c r="B58" s="51" t="s">
        <v>72</v>
      </c>
      <c r="C58" s="51"/>
      <c r="D58" s="51"/>
      <c r="E58" s="51"/>
      <c r="F58" s="51"/>
      <c r="G58" s="52">
        <f>F56</f>
        <v>58240</v>
      </c>
      <c r="H58" s="50"/>
    </row>
    <row r="59" spans="1:8" ht="18">
      <c r="A59" s="10"/>
      <c r="B59" s="51"/>
      <c r="C59" s="51"/>
      <c r="D59" s="51"/>
      <c r="E59" s="51"/>
      <c r="F59" s="51" t="s">
        <v>73</v>
      </c>
      <c r="G59" s="52">
        <v>0</v>
      </c>
      <c r="H59" s="50"/>
    </row>
    <row r="60" spans="1:8" ht="18">
      <c r="A60" s="10"/>
      <c r="B60" s="51" t="s">
        <v>74</v>
      </c>
      <c r="C60" s="51"/>
      <c r="D60" s="51"/>
      <c r="E60" s="51"/>
      <c r="F60" s="51"/>
      <c r="G60" s="52">
        <f>SUM(G58*0.038)</f>
        <v>2213.12</v>
      </c>
      <c r="H60" s="50"/>
    </row>
    <row r="61" spans="1:8" ht="18">
      <c r="A61" s="67"/>
      <c r="B61" s="51" t="s">
        <v>75</v>
      </c>
      <c r="C61" s="51"/>
      <c r="D61" s="51"/>
      <c r="E61" s="51"/>
      <c r="F61" s="51"/>
      <c r="G61" s="68">
        <f>SUM(G60+G59+G58)</f>
        <v>60453.12</v>
      </c>
      <c r="H61" s="37"/>
    </row>
    <row r="62" spans="1:8" ht="18">
      <c r="A62" s="31"/>
      <c r="B62" s="69"/>
      <c r="C62" s="70"/>
      <c r="D62" s="70"/>
      <c r="E62" s="70"/>
      <c r="F62" s="71" t="s">
        <v>88</v>
      </c>
      <c r="G62" s="72">
        <v>233525</v>
      </c>
      <c r="H62" s="73"/>
    </row>
    <row r="63" spans="1:8" ht="18">
      <c r="A63" s="25" t="s">
        <v>89</v>
      </c>
      <c r="B63" s="74"/>
      <c r="C63" s="74"/>
      <c r="D63" s="74"/>
      <c r="E63" s="74"/>
      <c r="F63" s="74"/>
      <c r="G63" s="74"/>
      <c r="H63" s="75"/>
    </row>
    <row r="64" spans="1:8" ht="17.25">
      <c r="A64" s="76" t="s">
        <v>90</v>
      </c>
      <c r="B64" s="77" t="s">
        <v>91</v>
      </c>
      <c r="C64" s="77"/>
      <c r="D64" s="77"/>
      <c r="E64" s="77"/>
      <c r="F64" s="77"/>
      <c r="G64" s="77"/>
      <c r="H64" s="78"/>
    </row>
    <row r="65" spans="1:8" ht="17.25">
      <c r="A65" s="76" t="s">
        <v>92</v>
      </c>
      <c r="B65" s="77" t="s">
        <v>93</v>
      </c>
      <c r="C65" s="77"/>
      <c r="D65" s="77"/>
      <c r="E65" s="77"/>
      <c r="F65" s="77"/>
      <c r="G65" s="77"/>
      <c r="H65" s="77"/>
    </row>
    <row r="66" spans="1:8" ht="17.25">
      <c r="A66" s="76" t="s">
        <v>94</v>
      </c>
      <c r="B66" s="77" t="s">
        <v>95</v>
      </c>
      <c r="C66" s="77"/>
      <c r="D66" s="77"/>
      <c r="E66" s="77"/>
      <c r="F66" s="77"/>
      <c r="G66" s="77"/>
      <c r="H66" s="77"/>
    </row>
    <row r="67" spans="1:8" ht="17.25">
      <c r="A67" s="76" t="s">
        <v>96</v>
      </c>
      <c r="B67" s="77" t="s">
        <v>97</v>
      </c>
      <c r="C67" s="77"/>
      <c r="D67" s="77"/>
      <c r="E67" s="77"/>
      <c r="F67" s="77"/>
      <c r="G67" s="77"/>
      <c r="H67" s="77"/>
    </row>
    <row r="68" spans="1:8" ht="17.25">
      <c r="A68" s="76" t="s">
        <v>98</v>
      </c>
      <c r="B68" s="77" t="s">
        <v>99</v>
      </c>
      <c r="C68" s="77"/>
      <c r="D68" s="77"/>
      <c r="E68" s="77"/>
      <c r="F68" s="77"/>
      <c r="G68" s="77"/>
      <c r="H68" s="77"/>
    </row>
    <row r="69" spans="1:8" ht="17.25">
      <c r="A69" s="76" t="s">
        <v>100</v>
      </c>
      <c r="B69" s="77" t="s">
        <v>101</v>
      </c>
      <c r="C69" s="77"/>
      <c r="D69" s="77"/>
      <c r="E69" s="77"/>
      <c r="F69" s="77"/>
      <c r="G69" s="77"/>
      <c r="H69" s="77"/>
    </row>
    <row r="70" spans="1:8" ht="17.25">
      <c r="A70" s="76" t="s">
        <v>102</v>
      </c>
      <c r="B70" s="77" t="s">
        <v>103</v>
      </c>
      <c r="C70" s="77"/>
      <c r="D70" s="77"/>
      <c r="E70" s="77"/>
      <c r="F70" s="77"/>
      <c r="G70" s="77"/>
      <c r="H70" s="77"/>
    </row>
    <row r="71" spans="1:8" ht="17.25">
      <c r="A71" s="76" t="s">
        <v>104</v>
      </c>
      <c r="B71" s="77" t="s">
        <v>105</v>
      </c>
      <c r="C71" s="77"/>
      <c r="D71" s="77"/>
      <c r="E71" s="77"/>
      <c r="F71" s="77"/>
      <c r="G71" s="77"/>
      <c r="H71" s="77"/>
    </row>
    <row r="72" spans="1:8" ht="17.25">
      <c r="A72" s="76" t="s">
        <v>106</v>
      </c>
      <c r="B72" s="77" t="s">
        <v>107</v>
      </c>
      <c r="C72" s="77"/>
      <c r="D72" s="77"/>
      <c r="E72" s="77"/>
      <c r="F72" s="77"/>
      <c r="G72" s="77"/>
      <c r="H72" s="77"/>
    </row>
    <row r="73" spans="1:8" ht="17.25">
      <c r="A73" s="77" t="s">
        <v>108</v>
      </c>
      <c r="B73" s="77"/>
      <c r="C73" s="77"/>
      <c r="D73" s="77"/>
      <c r="E73" s="77"/>
      <c r="F73" s="77"/>
      <c r="G73" s="77"/>
      <c r="H73" s="78"/>
    </row>
    <row r="74" spans="1:8" ht="17.25">
      <c r="A74" s="78" t="s">
        <v>109</v>
      </c>
      <c r="B74" s="80"/>
      <c r="C74" s="80"/>
      <c r="D74" s="80"/>
      <c r="E74" s="80"/>
      <c r="F74" s="80"/>
      <c r="G74" s="80"/>
      <c r="H74" s="80"/>
    </row>
    <row r="75" spans="1:8" ht="17.25">
      <c r="A75" s="81"/>
      <c r="B75" s="82"/>
      <c r="C75" s="81"/>
      <c r="D75" s="82"/>
      <c r="E75" s="82"/>
      <c r="F75" s="82"/>
      <c r="G75" s="82"/>
      <c r="H75" s="82"/>
    </row>
    <row r="76" spans="1:8" ht="17.25">
      <c r="A76" s="81"/>
      <c r="B76" s="82"/>
      <c r="C76" s="81"/>
      <c r="D76" s="82"/>
      <c r="E76" s="82"/>
      <c r="F76" s="82"/>
      <c r="G76" s="82"/>
      <c r="H76" s="82"/>
    </row>
  </sheetData>
  <sheetProtection/>
  <mergeCells count="22">
    <mergeCell ref="A1:H1"/>
    <mergeCell ref="A2:H2"/>
    <mergeCell ref="B42:F42"/>
    <mergeCell ref="B43:F43"/>
    <mergeCell ref="B44:F44"/>
    <mergeCell ref="B45:F45"/>
    <mergeCell ref="B46:G46"/>
    <mergeCell ref="B58:F58"/>
    <mergeCell ref="B60:F60"/>
    <mergeCell ref="B61:F61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A73:H73"/>
    <mergeCell ref="A74:H74"/>
  </mergeCells>
  <printOptions/>
  <pageMargins left="0.75" right="0.75" top="0.74" bottom="0.98" header="0.51" footer="0.51"/>
  <pageSetup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2013-08-10T10:57:07Z</cp:lastPrinted>
  <dcterms:created xsi:type="dcterms:W3CDTF">2011-06-26T02:59:40Z</dcterms:created>
  <dcterms:modified xsi:type="dcterms:W3CDTF">2017-07-20T14:27:17Z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