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tabRatio="841" activeTab="1"/>
  </bookViews>
  <sheets>
    <sheet name="记录" sheetId="8" r:id="rId1"/>
    <sheet name="单列打印模板" sheetId="12" r:id="rId2"/>
    <sheet name="双列打印模板" sheetId="10" r:id="rId3"/>
  </sheets>
  <definedNames>
    <definedName name="_xlnm.Print_Area" localSheetId="2">双列打印模板!$A$1:$F$47</definedName>
  </definedNames>
  <calcPr calcId="144525"/>
</workbook>
</file>

<file path=xl/sharedStrings.xml><?xml version="1.0" encoding="utf-8"?>
<sst xmlns="http://schemas.openxmlformats.org/spreadsheetml/2006/main" count="192">
  <si>
    <t>日期</t>
  </si>
  <si>
    <t>产品名称</t>
  </si>
  <si>
    <t>单位</t>
  </si>
  <si>
    <t>数量</t>
  </si>
  <si>
    <t>单价</t>
  </si>
  <si>
    <t>底板-1</t>
  </si>
  <si>
    <t>件</t>
  </si>
  <si>
    <t>发热盘定位板-2</t>
  </si>
  <si>
    <t>张</t>
  </si>
  <si>
    <t>壶身定位板-3</t>
  </si>
  <si>
    <t>个</t>
  </si>
  <si>
    <t>电磁炉检大小物-4</t>
  </si>
  <si>
    <t>套</t>
  </si>
  <si>
    <t>棍子-5</t>
  </si>
  <si>
    <t>组</t>
  </si>
  <si>
    <t>整平模具-6</t>
  </si>
  <si>
    <t>后壳FD4011-7</t>
  </si>
  <si>
    <t>后壳FD401２-8</t>
  </si>
  <si>
    <t>后壳FD401０-9</t>
  </si>
  <si>
    <t>前壳KYTJ-10</t>
  </si>
  <si>
    <t>后壳KYTJ-11</t>
  </si>
  <si>
    <t>出风框Ｋ502-12</t>
  </si>
  <si>
    <t>后壳nsJ-13</t>
  </si>
  <si>
    <t>前壳FD-14</t>
  </si>
  <si>
    <t>前壳KYT-15</t>
  </si>
  <si>
    <t>升降管FS-16</t>
  </si>
  <si>
    <t>后壳nsJ-17</t>
  </si>
  <si>
    <t>前壳KYＳＩ-18</t>
  </si>
  <si>
    <t>加湿盒-19</t>
  </si>
  <si>
    <t>底座GC-20</t>
  </si>
  <si>
    <t>面盖GC-21</t>
  </si>
  <si>
    <t>面盖GC-22</t>
  </si>
  <si>
    <t>前壳NSW-23</t>
  </si>
  <si>
    <t>底盘NSB-24</t>
  </si>
  <si>
    <t>面板NDY04-25</t>
  </si>
  <si>
    <t>面板NDY03-26</t>
  </si>
  <si>
    <t>下壳NDＹＣ-27</t>
  </si>
  <si>
    <t>前壳NDYC-28</t>
  </si>
  <si>
    <t>前壳NBFB-29</t>
  </si>
  <si>
    <t>前壳NBFB-30</t>
  </si>
  <si>
    <t>前壳NDYC-31</t>
  </si>
  <si>
    <t>后壳NDYC-32</t>
  </si>
  <si>
    <t>前壳NDYC-33</t>
  </si>
  <si>
    <t>上盖NDYC-34</t>
  </si>
  <si>
    <t>上盖NDYH-35</t>
  </si>
  <si>
    <t>方底盘FDK-36</t>
  </si>
  <si>
    <t>后壳NBFB-37</t>
  </si>
  <si>
    <t>后壳NDYC-38</t>
  </si>
  <si>
    <t>前壳NDYC-39</t>
  </si>
  <si>
    <t>上盖NDYC-40</t>
  </si>
  <si>
    <t>后壳NSW-41</t>
  </si>
  <si>
    <t>前壳NDYC-42</t>
  </si>
  <si>
    <t>后罩NSB-43</t>
  </si>
  <si>
    <t>后壳nsJ-44</t>
  </si>
  <si>
    <t>前壳nsJ-45</t>
  </si>
  <si>
    <t>底座NSA-46</t>
  </si>
  <si>
    <t>底座NSA-47</t>
  </si>
  <si>
    <t>底座NSB-48</t>
  </si>
  <si>
    <t>罩壳FD-49</t>
  </si>
  <si>
    <t>后轮KS-50</t>
  </si>
  <si>
    <t>后轮NDYC-51</t>
  </si>
  <si>
    <t>罩盖FB-52</t>
  </si>
  <si>
    <t>盖板NBFB-53</t>
  </si>
  <si>
    <t>电机罩NSA-54</t>
  </si>
  <si>
    <t>电机罩NSA-55</t>
  </si>
  <si>
    <t>加湿盒盖-56</t>
  </si>
  <si>
    <t>导风板KS-57</t>
  </si>
  <si>
    <t>罩盖FSLD-58</t>
  </si>
  <si>
    <t>底板FSB-59</t>
  </si>
  <si>
    <t>上盖NDYC-60</t>
  </si>
  <si>
    <t>上盖NDYC-61</t>
  </si>
  <si>
    <t>上盖NDYC-62</t>
  </si>
  <si>
    <t>上盖NDYC-63</t>
  </si>
  <si>
    <t>前壳NSE-64</t>
  </si>
  <si>
    <t>后壳NSE-65</t>
  </si>
  <si>
    <t>面盖GC-66</t>
  </si>
  <si>
    <t>后罩NSA-67</t>
  </si>
  <si>
    <t>底座NSW-68</t>
  </si>
  <si>
    <t>后轮NDYC-69</t>
  </si>
  <si>
    <t>前壳NDYC-70</t>
  </si>
  <si>
    <t>前壳NDYC-71</t>
  </si>
  <si>
    <t>上盖NDJ-72</t>
  </si>
  <si>
    <t>后壳NDYC-73</t>
  </si>
  <si>
    <t>后壳NDYC-74</t>
  </si>
  <si>
    <t>后壳NDYC-75</t>
  </si>
  <si>
    <t>前壳NDYC-76</t>
  </si>
  <si>
    <t>前壳NDYC-77</t>
  </si>
  <si>
    <t>后壳NDYC-78</t>
  </si>
  <si>
    <t>后壳NDYC-79</t>
  </si>
  <si>
    <t>前壳NDYC-80</t>
  </si>
  <si>
    <t>罩盖FSLD-81</t>
  </si>
  <si>
    <t>底板FSB-82</t>
  </si>
  <si>
    <t>上盖NDYC-83</t>
  </si>
  <si>
    <t>上盖NDYC-84</t>
  </si>
  <si>
    <t>上盖NDYC-85</t>
  </si>
  <si>
    <t>上盖NDYC-86</t>
  </si>
  <si>
    <t>前壳NSE-87</t>
  </si>
  <si>
    <t>后壳NSE-88</t>
  </si>
  <si>
    <t>面盖GC-89</t>
  </si>
  <si>
    <t>后罩NSA-90</t>
  </si>
  <si>
    <t>底座NSW-91</t>
  </si>
  <si>
    <t>后轮NDYC-92</t>
  </si>
  <si>
    <t>前壳NDYC-93</t>
  </si>
  <si>
    <t>前壳NDYC-94</t>
  </si>
  <si>
    <t>上盖NDJ-95</t>
  </si>
  <si>
    <t>后壳NDYC-96</t>
  </si>
  <si>
    <t>后壳NDYC-97</t>
  </si>
  <si>
    <t>后壳NDYC-98</t>
  </si>
  <si>
    <t>前壳NDYC-99</t>
  </si>
  <si>
    <t>前壳NDYC-100</t>
  </si>
  <si>
    <t>后壳NDYC-101</t>
  </si>
  <si>
    <t>后壳NDYC-102</t>
  </si>
  <si>
    <t>前壳NDYC-103</t>
  </si>
  <si>
    <t>罩盖FSLD-104</t>
  </si>
  <si>
    <t>底板FSB-105</t>
  </si>
  <si>
    <t>上盖NDYC-106</t>
  </si>
  <si>
    <t>上盖NDYC-107</t>
  </si>
  <si>
    <t>上盖NDYC-108</t>
  </si>
  <si>
    <t>上盖NDYC-109</t>
  </si>
  <si>
    <t>前壳NSE-110</t>
  </si>
  <si>
    <t>后壳NSE-111</t>
  </si>
  <si>
    <t>面盖GC-112</t>
  </si>
  <si>
    <t>后罩NSA-113</t>
  </si>
  <si>
    <t>底座NSW-114</t>
  </si>
  <si>
    <t>后轮NDYC-115</t>
  </si>
  <si>
    <t>前壳NDYC-116</t>
  </si>
  <si>
    <t>前壳NDYC-117</t>
  </si>
  <si>
    <t>上盖NDJ-118</t>
  </si>
  <si>
    <t>后壳NDYC-119</t>
  </si>
  <si>
    <t>后壳NDYC-120</t>
  </si>
  <si>
    <t>后壳NDYC-121</t>
  </si>
  <si>
    <t>前壳NDYC-122</t>
  </si>
  <si>
    <t>前壳NDYC-123</t>
  </si>
  <si>
    <t>后壳NDYC-124</t>
  </si>
  <si>
    <t>后壳NDYC-125</t>
  </si>
  <si>
    <t>前壳NDYC-126</t>
  </si>
  <si>
    <t>罩盖FSLD-127</t>
  </si>
  <si>
    <t>底板FSB-128</t>
  </si>
  <si>
    <t>上盖NDYC-129</t>
  </si>
  <si>
    <t>上盖NDYC-130</t>
  </si>
  <si>
    <t>上盖NDYC-131</t>
  </si>
  <si>
    <t>上盖NDYC-132</t>
  </si>
  <si>
    <t>前壳NSE-133</t>
  </si>
  <si>
    <t>后壳NSE-134</t>
  </si>
  <si>
    <t>面盖GC-135</t>
  </si>
  <si>
    <t>后罩NSA-136</t>
  </si>
  <si>
    <t>底座NSW-137</t>
  </si>
  <si>
    <t>后轮NDYC-138</t>
  </si>
  <si>
    <t>前壳NDYC-139</t>
  </si>
  <si>
    <t>前壳NDYC-140</t>
  </si>
  <si>
    <t>上盖NDJ-141</t>
  </si>
  <si>
    <t>后壳NDYC-142</t>
  </si>
  <si>
    <t>后壳NDYC-143</t>
  </si>
  <si>
    <t>后壳NDYC-144</t>
  </si>
  <si>
    <t>前壳NDYC-145</t>
  </si>
  <si>
    <t>前壳NDYC-146</t>
  </si>
  <si>
    <t>后壳NDYC-147</t>
  </si>
  <si>
    <t>后壳NDYC-148</t>
  </si>
  <si>
    <t>前壳NDYC-149</t>
  </si>
  <si>
    <t>罩盖FSLD-150</t>
  </si>
  <si>
    <t>底板FSB-151</t>
  </si>
  <si>
    <t>上盖NDYC-152</t>
  </si>
  <si>
    <t>上盖NDYC-153</t>
  </si>
  <si>
    <t>上盖NDYC-154</t>
  </si>
  <si>
    <t>上盖NDYC-155</t>
  </si>
  <si>
    <t>前壳NSE-156</t>
  </si>
  <si>
    <t>后壳NSE-157</t>
  </si>
  <si>
    <t>面盖GC-158</t>
  </si>
  <si>
    <t>后罩NSA-159</t>
  </si>
  <si>
    <t>底座NSW-160</t>
  </si>
  <si>
    <t>后轮NDYC-161</t>
  </si>
  <si>
    <t>前壳NDYC-162</t>
  </si>
  <si>
    <t>前壳NDYC-163</t>
  </si>
  <si>
    <t>上盖NDJ-164</t>
  </si>
  <si>
    <t>后壳NDYC-165</t>
  </si>
  <si>
    <t>后壳NDYC-166</t>
  </si>
  <si>
    <t>后壳NDYC-167</t>
  </si>
  <si>
    <t>前壳NDYC-168</t>
  </si>
  <si>
    <t>前壳NDYC-169</t>
  </si>
  <si>
    <t>后壳NDYC-170</t>
  </si>
  <si>
    <t>后壳NDYC-171</t>
  </si>
  <si>
    <t>前壳NDYC-172</t>
  </si>
  <si>
    <t>单列入库单</t>
  </si>
  <si>
    <t>打印页数</t>
  </si>
  <si>
    <t>日期：</t>
  </si>
  <si>
    <t>总页数</t>
  </si>
  <si>
    <t>商品名称</t>
  </si>
  <si>
    <t>金额</t>
  </si>
  <si>
    <t>备注</t>
  </si>
  <si>
    <t>合    计</t>
  </si>
  <si>
    <t>入 库 单</t>
  </si>
  <si>
    <t>页数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</si>
</sst>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m&quot;月&quot;d&quot;日&quot;;@"/>
    <numFmt numFmtId="177" formatCode="yyyy&quot;年&quot;m&quot;月&quot;d&quot;日&quot;;@"/>
    <numFmt numFmtId="178" formatCode="&quot;送&quot;&quot;货&quot;&quot;单&quot;&quot;位&quot;\:@"/>
    <numFmt numFmtId="179" formatCode="&quot;经办人：&quot;@"/>
    <numFmt numFmtId="180" formatCode="&quot;材&quot;&quot;料&quot;&quot;库&quot;&quot;管&quot;&quot;员&quot;\:@"/>
    <numFmt numFmtId="181" formatCode="#,##0.0000"/>
    <numFmt numFmtId="182" formatCode="0.0000_ "/>
  </numFmts>
  <fonts count="30"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1"/>
      <color theme="0"/>
      <name val="微软雅黑"/>
      <charset val="134"/>
    </font>
    <font>
      <b/>
      <sz val="12"/>
      <color theme="0"/>
      <name val="宋体"/>
      <charset val="134"/>
    </font>
    <font>
      <sz val="12"/>
      <name val="宋体"/>
      <charset val="134"/>
    </font>
    <font>
      <b/>
      <sz val="12"/>
      <color theme="0"/>
      <name val="Arial"/>
      <charset val="134"/>
    </font>
    <font>
      <sz val="11"/>
      <name val="微软雅黑"/>
      <charset val="134"/>
    </font>
    <font>
      <sz val="12"/>
      <color theme="0"/>
      <name val="微软雅黑"/>
      <charset val="134"/>
    </font>
    <font>
      <u/>
      <sz val="11"/>
      <name val="微软雅黑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6" borderId="5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" fillId="0" borderId="0"/>
  </cellStyleXfs>
  <cellXfs count="34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4" fontId="1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78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176" fontId="1" fillId="0" borderId="0" xfId="0" applyNumberFormat="1" applyFont="1" applyFill="1" applyAlignment="1" applyProtection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indent="1"/>
    </xf>
    <xf numFmtId="179" fontId="1" fillId="0" borderId="0" xfId="0" applyNumberFormat="1" applyFont="1" applyFill="1" applyAlignment="1" applyProtection="1">
      <alignment vertical="center"/>
    </xf>
    <xf numFmtId="180" fontId="1" fillId="0" borderId="0" xfId="0" applyNumberFormat="1" applyFont="1" applyFill="1" applyAlignment="1" applyProtection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7" fontId="1" fillId="0" borderId="0" xfId="0" applyNumberFormat="1" applyFont="1" applyFill="1" applyAlignment="1" applyProtection="1">
      <alignment horizontal="left" vertical="center"/>
    </xf>
    <xf numFmtId="181" fontId="1" fillId="0" borderId="1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vertical="center"/>
    </xf>
    <xf numFmtId="0" fontId="7" fillId="0" borderId="1" xfId="49" applyFont="1" applyFill="1" applyBorder="1" applyAlignment="1">
      <alignment vertical="center"/>
    </xf>
    <xf numFmtId="176" fontId="7" fillId="0" borderId="1" xfId="49" applyNumberFormat="1" applyFont="1" applyFill="1" applyBorder="1" applyAlignment="1" applyProtection="1">
      <alignment vertical="center" wrapText="1"/>
      <protection hidden="1"/>
    </xf>
    <xf numFmtId="0" fontId="9" fillId="0" borderId="1" xfId="10" applyFont="1" applyFill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003B68"/>
      <color rgb="00D5F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600075</xdr:colOff>
      <xdr:row>4</xdr:row>
      <xdr:rowOff>95250</xdr:rowOff>
    </xdr:from>
    <xdr:to>
      <xdr:col>14</xdr:col>
      <xdr:colOff>45945</xdr:colOff>
      <xdr:row>12</xdr:row>
      <xdr:rowOff>180975</xdr:rowOff>
    </xdr:to>
    <xdr:sp>
      <xdr:nvSpPr>
        <xdr:cNvPr id="2" name="文本框 1"/>
        <xdr:cNvSpPr txBox="1"/>
      </xdr:nvSpPr>
      <xdr:spPr>
        <a:xfrm>
          <a:off x="6410325" y="990600"/>
          <a:ext cx="4779645" cy="16383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400">
              <a:solidFill>
                <a:schemeClr val="accent6">
                  <a:lumMod val="7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根据指定的打印页数，自动获取</a:t>
          </a:r>
          <a:r>
            <a:rPr lang="en-US" altLang="zh-CN" sz="1400">
              <a:solidFill>
                <a:schemeClr val="accent6">
                  <a:lumMod val="7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《</a:t>
          </a:r>
          <a:r>
            <a:rPr lang="zh-CN" altLang="en-US" sz="1400">
              <a:solidFill>
                <a:schemeClr val="accent6">
                  <a:lumMod val="7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记录</a:t>
          </a:r>
          <a:r>
            <a:rPr lang="en-US" altLang="zh-CN" sz="1400">
              <a:solidFill>
                <a:schemeClr val="accent6">
                  <a:lumMod val="7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》</a:t>
          </a:r>
          <a:r>
            <a:rPr lang="zh-CN" altLang="en-US" sz="1400">
              <a:solidFill>
                <a:schemeClr val="accent6">
                  <a:lumMod val="7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</a:rPr>
            <a:t>表中的数据，并按照先后顺序逐行调取数据记录。实现智能、快速、批量打印入库单。还可以实现双列打印。</a:t>
          </a:r>
          <a:endParaRPr lang="en-US" altLang="zh-CN" sz="1400">
            <a:solidFill>
              <a:schemeClr val="accent6">
                <a:lumMod val="75000"/>
              </a:schemeClr>
            </a:solidFill>
            <a:latin typeface="微软雅黑" panose="020B0503020204020204" pitchFamily="34" charset="-122"/>
            <a:ea typeface="微软雅黑" panose="020B0503020204020204" pitchFamily="3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自定义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F6D45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3"/>
  <sheetViews>
    <sheetView showGridLines="0" workbookViewId="0">
      <selection activeCell="A1" sqref="A1:E173"/>
    </sheetView>
  </sheetViews>
  <sheetFormatPr defaultColWidth="11.625" defaultRowHeight="16.5" customHeight="1"/>
  <cols>
    <col min="1" max="1" width="14.625" style="25" customWidth="1"/>
    <col min="2" max="2" width="23.875" style="25" customWidth="1"/>
    <col min="3" max="3" width="7.625" style="24" customWidth="1"/>
    <col min="4" max="4" width="12.375" style="25" customWidth="1"/>
    <col min="5" max="5" width="13.875" style="25" customWidth="1"/>
    <col min="6" max="6" width="5.375" style="25" customWidth="1"/>
    <col min="7" max="16384" width="11.625" style="25"/>
  </cols>
  <sheetData>
    <row r="1" s="24" customFormat="1" ht="29.25" customHeight="1" spans="1: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</row>
    <row r="2" s="24" customFormat="1" customHeight="1" spans="1:9">
      <c r="A2" s="27">
        <v>41277</v>
      </c>
      <c r="B2" s="28" t="s">
        <v>5</v>
      </c>
      <c r="C2" s="29" t="s">
        <v>6</v>
      </c>
      <c r="D2" s="28">
        <v>20926</v>
      </c>
      <c r="E2" s="30">
        <v>2.953621728065</v>
      </c>
      <c r="I2" s="25"/>
    </row>
    <row r="3" s="24" customFormat="1" customHeight="1" spans="1:9">
      <c r="A3" s="27">
        <v>41278</v>
      </c>
      <c r="B3" s="28" t="s">
        <v>7</v>
      </c>
      <c r="C3" s="29" t="s">
        <v>8</v>
      </c>
      <c r="D3" s="28">
        <v>38931</v>
      </c>
      <c r="E3" s="30">
        <v>1.562897382452</v>
      </c>
      <c r="I3" s="25"/>
    </row>
    <row r="4" s="24" customFormat="1" customHeight="1" spans="1:9">
      <c r="A4" s="27">
        <v>41279</v>
      </c>
      <c r="B4" s="28" t="s">
        <v>9</v>
      </c>
      <c r="C4" s="29" t="s">
        <v>10</v>
      </c>
      <c r="D4" s="28">
        <v>39939</v>
      </c>
      <c r="E4" s="30">
        <v>1.367535212944</v>
      </c>
      <c r="I4" s="25"/>
    </row>
    <row r="5" s="24" customFormat="1" customHeight="1" spans="1:9">
      <c r="A5" s="27">
        <v>41280</v>
      </c>
      <c r="B5" s="28" t="s">
        <v>11</v>
      </c>
      <c r="C5" s="29" t="s">
        <v>12</v>
      </c>
      <c r="D5" s="28">
        <v>17451</v>
      </c>
      <c r="E5" s="30">
        <v>1.976810867331</v>
      </c>
      <c r="I5" s="25"/>
    </row>
    <row r="6" customHeight="1" spans="1:8">
      <c r="A6" s="27">
        <v>41281</v>
      </c>
      <c r="B6" s="28" t="s">
        <v>13</v>
      </c>
      <c r="C6" s="29" t="s">
        <v>14</v>
      </c>
      <c r="D6" s="28">
        <v>66517</v>
      </c>
      <c r="E6" s="30">
        <v>1.172173036839</v>
      </c>
      <c r="F6" s="24"/>
      <c r="G6" s="24"/>
      <c r="H6" s="24"/>
    </row>
    <row r="7" customHeight="1" spans="1:8">
      <c r="A7" s="27">
        <v>41282</v>
      </c>
      <c r="B7" s="28" t="s">
        <v>15</v>
      </c>
      <c r="C7" s="29" t="s">
        <v>14</v>
      </c>
      <c r="D7" s="28">
        <v>32478</v>
      </c>
      <c r="E7" s="30">
        <v>1.07243456694</v>
      </c>
      <c r="F7" s="24"/>
      <c r="G7" s="24"/>
      <c r="H7" s="24"/>
    </row>
    <row r="8" customHeight="1" spans="1:8">
      <c r="A8" s="27">
        <v>41283</v>
      </c>
      <c r="B8" s="28" t="s">
        <v>16</v>
      </c>
      <c r="C8" s="29" t="s">
        <v>14</v>
      </c>
      <c r="D8" s="28">
        <v>21162</v>
      </c>
      <c r="E8" s="30">
        <v>1.688692120965</v>
      </c>
      <c r="F8" s="24"/>
      <c r="G8" s="24"/>
      <c r="H8" s="24"/>
    </row>
    <row r="9" customHeight="1" spans="1:8">
      <c r="A9" s="27">
        <v>41284</v>
      </c>
      <c r="B9" s="28" t="s">
        <v>17</v>
      </c>
      <c r="C9" s="29" t="s">
        <v>14</v>
      </c>
      <c r="D9" s="28">
        <v>39778</v>
      </c>
      <c r="E9" s="30">
        <v>0.688692120965</v>
      </c>
      <c r="F9" s="24"/>
      <c r="G9" s="24"/>
      <c r="H9" s="24"/>
    </row>
    <row r="10" customHeight="1" spans="1:8">
      <c r="A10" s="27">
        <v>41285</v>
      </c>
      <c r="B10" s="28" t="s">
        <v>18</v>
      </c>
      <c r="C10" s="29" t="s">
        <v>14</v>
      </c>
      <c r="D10" s="28">
        <v>71718</v>
      </c>
      <c r="E10" s="30">
        <v>0.688692120965</v>
      </c>
      <c r="F10" s="24"/>
      <c r="G10" s="24"/>
      <c r="H10" s="24"/>
    </row>
    <row r="11" customHeight="1" spans="1:8">
      <c r="A11" s="27">
        <v>41286</v>
      </c>
      <c r="B11" s="28" t="s">
        <v>19</v>
      </c>
      <c r="C11" s="29" t="s">
        <v>14</v>
      </c>
      <c r="D11" s="28">
        <v>70137</v>
      </c>
      <c r="E11" s="30">
        <v>1.251589516613</v>
      </c>
      <c r="F11" s="24"/>
      <c r="G11" s="24"/>
      <c r="H11" s="24"/>
    </row>
    <row r="12" customHeight="1" spans="1:8">
      <c r="A12" s="27">
        <v>41287</v>
      </c>
      <c r="B12" s="28" t="s">
        <v>20</v>
      </c>
      <c r="C12" s="29" t="s">
        <v>12</v>
      </c>
      <c r="D12" s="28">
        <v>30271</v>
      </c>
      <c r="E12" s="30">
        <v>1.251589516613</v>
      </c>
      <c r="F12" s="24"/>
      <c r="G12" s="24"/>
      <c r="H12" s="24"/>
    </row>
    <row r="13" customHeight="1" spans="1:8">
      <c r="A13" s="27">
        <v>41288</v>
      </c>
      <c r="B13" s="28" t="s">
        <v>21</v>
      </c>
      <c r="C13" s="29" t="s">
        <v>12</v>
      </c>
      <c r="D13" s="28">
        <v>62662</v>
      </c>
      <c r="E13" s="30">
        <v>0.76810867331</v>
      </c>
      <c r="F13" s="24"/>
      <c r="G13" s="24"/>
      <c r="H13" s="24"/>
    </row>
    <row r="14" customHeight="1" spans="1:8">
      <c r="A14" s="27">
        <v>41289</v>
      </c>
      <c r="B14" s="28" t="s">
        <v>22</v>
      </c>
      <c r="C14" s="29" t="s">
        <v>12</v>
      </c>
      <c r="D14" s="28">
        <v>58937</v>
      </c>
      <c r="E14" s="30">
        <v>1.50317903323</v>
      </c>
      <c r="F14" s="24"/>
      <c r="G14" s="24"/>
      <c r="H14" s="24"/>
    </row>
    <row r="15" customHeight="1" spans="1:8">
      <c r="A15" s="27">
        <v>41290</v>
      </c>
      <c r="B15" s="28" t="s">
        <v>23</v>
      </c>
      <c r="C15" s="29" t="s">
        <v>12</v>
      </c>
      <c r="D15" s="28">
        <v>63822</v>
      </c>
      <c r="E15" s="30">
        <v>1.191995978696</v>
      </c>
      <c r="F15" s="24"/>
      <c r="G15" s="24"/>
      <c r="H15" s="24"/>
    </row>
    <row r="16" customHeight="1" spans="1:8">
      <c r="A16" s="27">
        <v>41291</v>
      </c>
      <c r="B16" s="28" t="s">
        <v>24</v>
      </c>
      <c r="C16" s="29" t="s">
        <v>12</v>
      </c>
      <c r="D16" s="28">
        <v>25231</v>
      </c>
      <c r="E16" s="30">
        <v>0.76810867331</v>
      </c>
      <c r="F16" s="24"/>
      <c r="G16" s="24"/>
      <c r="H16" s="24"/>
    </row>
    <row r="17" customHeight="1" spans="1:8">
      <c r="A17" s="27">
        <v>41292</v>
      </c>
      <c r="B17" s="31" t="s">
        <v>25</v>
      </c>
      <c r="C17" s="29" t="s">
        <v>10</v>
      </c>
      <c r="D17" s="28">
        <v>20734</v>
      </c>
      <c r="E17" s="30">
        <v>0.657212266498</v>
      </c>
      <c r="F17" s="24"/>
      <c r="G17" s="24"/>
      <c r="H17" s="24"/>
    </row>
    <row r="18" customHeight="1" spans="1:8">
      <c r="A18" s="27">
        <v>41293</v>
      </c>
      <c r="B18" s="28" t="s">
        <v>26</v>
      </c>
      <c r="C18" s="29" t="s">
        <v>10</v>
      </c>
      <c r="D18" s="28">
        <v>38668</v>
      </c>
      <c r="E18" s="30">
        <v>1.251589516613</v>
      </c>
      <c r="F18" s="24"/>
      <c r="G18" s="24"/>
      <c r="H18" s="24"/>
    </row>
    <row r="19" customHeight="1" spans="1:8">
      <c r="A19" s="27">
        <v>41294</v>
      </c>
      <c r="B19" s="28" t="s">
        <v>27</v>
      </c>
      <c r="C19" s="29" t="s">
        <v>10</v>
      </c>
      <c r="D19" s="28">
        <v>38328</v>
      </c>
      <c r="E19" s="30">
        <v>1.079416420394</v>
      </c>
      <c r="F19" s="24"/>
      <c r="G19" s="24"/>
      <c r="H19" s="24"/>
    </row>
    <row r="20" customHeight="1" spans="1:8">
      <c r="A20" s="27">
        <v>41295</v>
      </c>
      <c r="B20" s="28" t="s">
        <v>28</v>
      </c>
      <c r="C20" s="29" t="s">
        <v>10</v>
      </c>
      <c r="D20" s="28">
        <v>96387</v>
      </c>
      <c r="E20" s="30">
        <v>0.317479778068374</v>
      </c>
      <c r="F20" s="24"/>
      <c r="G20" s="24"/>
      <c r="H20" s="24"/>
    </row>
    <row r="21" customHeight="1" spans="1:8">
      <c r="A21" s="27">
        <v>41296</v>
      </c>
      <c r="B21" s="28" t="s">
        <v>29</v>
      </c>
      <c r="C21" s="29" t="s">
        <v>10</v>
      </c>
      <c r="D21" s="28">
        <v>23340</v>
      </c>
      <c r="E21" s="30">
        <v>0.390787719710414</v>
      </c>
      <c r="F21" s="24"/>
      <c r="G21" s="24"/>
      <c r="H21" s="24"/>
    </row>
    <row r="22" customHeight="1" spans="1:8">
      <c r="A22" s="27">
        <v>41297</v>
      </c>
      <c r="B22" s="28" t="s">
        <v>30</v>
      </c>
      <c r="C22" s="29" t="s">
        <v>6</v>
      </c>
      <c r="D22" s="28">
        <v>50609</v>
      </c>
      <c r="E22" s="30">
        <v>0.42518605863403</v>
      </c>
      <c r="F22" s="24"/>
      <c r="G22" s="24"/>
      <c r="H22" s="24"/>
    </row>
    <row r="23" customHeight="1" spans="1:8">
      <c r="A23" s="27">
        <v>41298</v>
      </c>
      <c r="B23" s="28" t="s">
        <v>31</v>
      </c>
      <c r="C23" s="29" t="s">
        <v>8</v>
      </c>
      <c r="D23" s="28">
        <v>2390</v>
      </c>
      <c r="E23" s="30">
        <v>0.424058247056314</v>
      </c>
      <c r="F23" s="24"/>
      <c r="G23" s="24"/>
      <c r="H23" s="24"/>
    </row>
    <row r="24" customHeight="1" spans="1:8">
      <c r="A24" s="27">
        <v>41299</v>
      </c>
      <c r="B24" s="28" t="s">
        <v>32</v>
      </c>
      <c r="C24" s="29" t="s">
        <v>10</v>
      </c>
      <c r="D24" s="28">
        <v>5372</v>
      </c>
      <c r="E24" s="30">
        <v>0.442667186087001</v>
      </c>
      <c r="F24" s="24"/>
      <c r="G24" s="24"/>
      <c r="H24" s="24"/>
    </row>
    <row r="25" customHeight="1" spans="1:8">
      <c r="A25" s="27">
        <v>41300</v>
      </c>
      <c r="B25" s="28" t="s">
        <v>33</v>
      </c>
      <c r="C25" s="29" t="s">
        <v>12</v>
      </c>
      <c r="D25" s="28">
        <v>9769</v>
      </c>
      <c r="E25" s="30">
        <v>0.460824999378186</v>
      </c>
      <c r="F25" s="24"/>
      <c r="G25" s="24"/>
      <c r="H25" s="24"/>
    </row>
    <row r="26" customHeight="1" spans="1:8">
      <c r="A26" s="27">
        <v>41301</v>
      </c>
      <c r="B26" s="28" t="s">
        <v>34</v>
      </c>
      <c r="C26" s="29" t="s">
        <v>14</v>
      </c>
      <c r="D26" s="28">
        <v>26066</v>
      </c>
      <c r="E26" s="30">
        <v>1.14924296217771</v>
      </c>
      <c r="F26" s="24"/>
      <c r="G26" s="24"/>
      <c r="H26" s="24"/>
    </row>
    <row r="27" customHeight="1" spans="1:8">
      <c r="A27" s="27">
        <v>41302</v>
      </c>
      <c r="B27" s="28" t="s">
        <v>35</v>
      </c>
      <c r="C27" s="29" t="s">
        <v>14</v>
      </c>
      <c r="D27" s="28">
        <v>16883</v>
      </c>
      <c r="E27" s="30">
        <v>1.14134826074676</v>
      </c>
      <c r="F27" s="24"/>
      <c r="G27" s="24"/>
      <c r="H27" s="24"/>
    </row>
    <row r="28" customHeight="1" spans="1:8">
      <c r="A28" s="27">
        <v>41303</v>
      </c>
      <c r="B28" s="28" t="s">
        <v>36</v>
      </c>
      <c r="C28" s="29" t="s">
        <v>14</v>
      </c>
      <c r="D28" s="28">
        <v>3759</v>
      </c>
      <c r="E28" s="30">
        <v>0.860522453532396</v>
      </c>
      <c r="F28" s="24"/>
      <c r="G28" s="24"/>
      <c r="H28" s="24"/>
    </row>
    <row r="29" customHeight="1" spans="1:8">
      <c r="A29" s="27">
        <v>41304</v>
      </c>
      <c r="B29" s="28" t="s">
        <v>37</v>
      </c>
      <c r="C29" s="29" t="s">
        <v>14</v>
      </c>
      <c r="D29" s="28">
        <v>8783</v>
      </c>
      <c r="E29" s="30">
        <v>0.847552586905261</v>
      </c>
      <c r="F29" s="24"/>
      <c r="G29" s="24"/>
      <c r="H29" s="24"/>
    </row>
    <row r="30" customHeight="1" spans="1:8">
      <c r="A30" s="27">
        <v>41305</v>
      </c>
      <c r="B30" s="28" t="s">
        <v>38</v>
      </c>
      <c r="C30" s="29" t="s">
        <v>14</v>
      </c>
      <c r="D30" s="28">
        <v>23643</v>
      </c>
      <c r="E30" s="30">
        <v>0.945108540047517</v>
      </c>
      <c r="F30" s="24"/>
      <c r="G30" s="24"/>
      <c r="H30" s="24"/>
    </row>
    <row r="31" customHeight="1" spans="1:8">
      <c r="A31" s="27">
        <v>41306</v>
      </c>
      <c r="B31" s="28" t="s">
        <v>39</v>
      </c>
      <c r="C31" s="29" t="s">
        <v>14</v>
      </c>
      <c r="D31" s="28">
        <v>5111</v>
      </c>
      <c r="E31" s="30">
        <v>0.945108540047517</v>
      </c>
      <c r="F31" s="24"/>
      <c r="G31" s="24"/>
      <c r="H31" s="24"/>
    </row>
    <row r="32" customHeight="1" spans="1:8">
      <c r="A32" s="27">
        <v>41307</v>
      </c>
      <c r="B32" s="28" t="s">
        <v>40</v>
      </c>
      <c r="C32" s="29" t="s">
        <v>12</v>
      </c>
      <c r="D32" s="28">
        <v>13644</v>
      </c>
      <c r="E32" s="30">
        <v>0.843605236189786</v>
      </c>
      <c r="F32" s="24"/>
      <c r="G32" s="24"/>
      <c r="H32" s="24"/>
    </row>
    <row r="33" customHeight="1" spans="1:8">
      <c r="A33" s="27">
        <v>41308</v>
      </c>
      <c r="B33" s="28" t="s">
        <v>41</v>
      </c>
      <c r="C33" s="29" t="s">
        <v>12</v>
      </c>
      <c r="D33" s="28">
        <v>4195</v>
      </c>
      <c r="E33" s="30">
        <v>0.840221792747654</v>
      </c>
      <c r="F33" s="24"/>
      <c r="G33" s="24"/>
      <c r="H33" s="24"/>
    </row>
    <row r="34" customHeight="1" spans="1:8">
      <c r="A34" s="27">
        <v>41309</v>
      </c>
      <c r="B34" s="28" t="s">
        <v>42</v>
      </c>
      <c r="C34" s="29" t="s">
        <v>12</v>
      </c>
      <c r="D34" s="28">
        <v>23961</v>
      </c>
      <c r="E34" s="30">
        <v>0.840221792747654</v>
      </c>
      <c r="F34" s="24"/>
      <c r="G34" s="24"/>
      <c r="H34" s="24"/>
    </row>
    <row r="35" customHeight="1" spans="1:8">
      <c r="A35" s="27">
        <v>41310</v>
      </c>
      <c r="B35" s="28" t="s">
        <v>43</v>
      </c>
      <c r="C35" s="29" t="s">
        <v>12</v>
      </c>
      <c r="D35" s="28">
        <v>8092</v>
      </c>
      <c r="E35" s="30">
        <v>0.812590337805307</v>
      </c>
      <c r="F35" s="24"/>
      <c r="G35" s="24"/>
      <c r="H35" s="24"/>
    </row>
    <row r="36" customHeight="1" spans="1:8">
      <c r="A36" s="27">
        <v>41311</v>
      </c>
      <c r="B36" s="28" t="s">
        <v>44</v>
      </c>
      <c r="C36" s="29" t="s">
        <v>12</v>
      </c>
      <c r="D36" s="28">
        <v>13333</v>
      </c>
      <c r="E36" s="30">
        <v>0.812590337805307</v>
      </c>
      <c r="F36" s="24"/>
      <c r="G36" s="24"/>
      <c r="H36" s="24"/>
    </row>
    <row r="37" customHeight="1" spans="1:8">
      <c r="A37" s="27">
        <v>41312</v>
      </c>
      <c r="B37" s="31" t="s">
        <v>45</v>
      </c>
      <c r="C37" s="29" t="s">
        <v>10</v>
      </c>
      <c r="D37" s="28">
        <v>28002</v>
      </c>
      <c r="E37" s="30">
        <v>0.791725769813198</v>
      </c>
      <c r="F37" s="24"/>
      <c r="G37" s="24"/>
      <c r="H37" s="24"/>
    </row>
    <row r="38" customHeight="1" spans="1:8">
      <c r="A38" s="27">
        <v>41313</v>
      </c>
      <c r="B38" s="28" t="s">
        <v>46</v>
      </c>
      <c r="C38" s="29" t="s">
        <v>10</v>
      </c>
      <c r="D38" s="28">
        <v>29747</v>
      </c>
      <c r="E38" s="30">
        <v>0.764094314870851</v>
      </c>
      <c r="F38" s="24"/>
      <c r="G38" s="24"/>
      <c r="H38" s="24"/>
    </row>
    <row r="39" customHeight="1" spans="1:8">
      <c r="A39" s="27">
        <v>41314</v>
      </c>
      <c r="B39" s="28" t="s">
        <v>47</v>
      </c>
      <c r="C39" s="29" t="s">
        <v>10</v>
      </c>
      <c r="D39" s="28">
        <v>25895</v>
      </c>
      <c r="E39" s="30">
        <v>0.751124448309692</v>
      </c>
      <c r="F39" s="24"/>
      <c r="G39" s="24"/>
      <c r="H39" s="24"/>
    </row>
    <row r="40" customHeight="1" spans="1:8">
      <c r="A40" s="27">
        <v>41315</v>
      </c>
      <c r="B40" s="28" t="s">
        <v>48</v>
      </c>
      <c r="C40" s="29" t="s">
        <v>10</v>
      </c>
      <c r="D40" s="28">
        <v>30518</v>
      </c>
      <c r="E40" s="30">
        <v>0.751124448309692</v>
      </c>
      <c r="F40" s="24"/>
      <c r="G40" s="24"/>
      <c r="H40" s="24"/>
    </row>
    <row r="41" customHeight="1" spans="1:8">
      <c r="A41" s="27">
        <v>41316</v>
      </c>
      <c r="B41" s="28" t="s">
        <v>49</v>
      </c>
      <c r="C41" s="29" t="s">
        <v>10</v>
      </c>
      <c r="D41" s="28">
        <v>25615</v>
      </c>
      <c r="E41" s="30">
        <v>0.743229746878742</v>
      </c>
      <c r="F41" s="24"/>
      <c r="G41" s="24"/>
      <c r="H41" s="24"/>
    </row>
    <row r="42" customHeight="1" spans="1:8">
      <c r="A42" s="27">
        <v>41317</v>
      </c>
      <c r="B42" s="28" t="s">
        <v>50</v>
      </c>
      <c r="C42" s="29" t="s">
        <v>6</v>
      </c>
      <c r="D42" s="28">
        <v>4916</v>
      </c>
      <c r="E42" s="30">
        <v>0.727440344082819</v>
      </c>
      <c r="F42" s="24"/>
      <c r="G42" s="24"/>
      <c r="H42" s="24"/>
    </row>
    <row r="43" customHeight="1" spans="1:8">
      <c r="A43" s="27">
        <v>41318</v>
      </c>
      <c r="B43" s="28" t="s">
        <v>51</v>
      </c>
      <c r="C43" s="29" t="s">
        <v>8</v>
      </c>
      <c r="D43" s="28">
        <v>4123</v>
      </c>
      <c r="E43" s="30">
        <v>0.840221792747655</v>
      </c>
      <c r="F43" s="24"/>
      <c r="G43" s="24"/>
      <c r="H43" s="24"/>
    </row>
    <row r="44" customHeight="1" spans="1:8">
      <c r="A44" s="27">
        <v>41319</v>
      </c>
      <c r="B44" s="28" t="s">
        <v>52</v>
      </c>
      <c r="C44" s="29" t="s">
        <v>10</v>
      </c>
      <c r="D44" s="28">
        <v>24507</v>
      </c>
      <c r="E44" s="30">
        <v>0.485060323077079</v>
      </c>
      <c r="F44" s="24"/>
      <c r="G44" s="24"/>
      <c r="H44" s="24"/>
    </row>
    <row r="45" customHeight="1" spans="1:8">
      <c r="A45" s="27">
        <v>41320</v>
      </c>
      <c r="B45" s="28" t="s">
        <v>53</v>
      </c>
      <c r="C45" s="29" t="s">
        <v>12</v>
      </c>
      <c r="D45" s="28">
        <v>9866</v>
      </c>
      <c r="E45" s="30">
        <v>0.723492993367344</v>
      </c>
      <c r="F45" s="24"/>
      <c r="G45" s="24"/>
      <c r="H45" s="24"/>
    </row>
    <row r="46" customHeight="1" spans="1:8">
      <c r="A46" s="27">
        <v>41321</v>
      </c>
      <c r="B46" s="28" t="s">
        <v>54</v>
      </c>
      <c r="C46" s="29" t="s">
        <v>14</v>
      </c>
      <c r="D46" s="28">
        <v>9194</v>
      </c>
      <c r="E46" s="30">
        <v>0.706011868817367</v>
      </c>
      <c r="F46" s="24"/>
      <c r="G46" s="24"/>
      <c r="H46" s="24"/>
    </row>
    <row r="47" customHeight="1" spans="1:8">
      <c r="A47" s="27">
        <v>41322</v>
      </c>
      <c r="B47" s="32" t="s">
        <v>55</v>
      </c>
      <c r="C47" s="29" t="s">
        <v>14</v>
      </c>
      <c r="D47" s="28">
        <v>5739</v>
      </c>
      <c r="E47" s="30">
        <v>0.634959556136749</v>
      </c>
      <c r="F47" s="24"/>
      <c r="G47" s="24"/>
      <c r="H47" s="24"/>
    </row>
    <row r="48" customHeight="1" spans="1:8">
      <c r="A48" s="27">
        <v>41323</v>
      </c>
      <c r="B48" s="32" t="s">
        <v>56</v>
      </c>
      <c r="C48" s="29" t="s">
        <v>14</v>
      </c>
      <c r="D48" s="28">
        <v>7152</v>
      </c>
      <c r="E48" s="30">
        <v>0.684019486344549</v>
      </c>
      <c r="F48" s="24"/>
      <c r="G48" s="24"/>
      <c r="H48" s="24"/>
    </row>
    <row r="49" customHeight="1" spans="1:8">
      <c r="A49" s="27">
        <v>41324</v>
      </c>
      <c r="B49" s="28" t="s">
        <v>57</v>
      </c>
      <c r="C49" s="29" t="s">
        <v>14</v>
      </c>
      <c r="D49" s="28">
        <v>5224</v>
      </c>
      <c r="E49" s="30">
        <v>0.669921805236703</v>
      </c>
      <c r="F49" s="24"/>
      <c r="G49" s="24"/>
      <c r="H49" s="24"/>
    </row>
    <row r="50" customHeight="1" spans="1:8">
      <c r="A50" s="27">
        <v>41325</v>
      </c>
      <c r="B50" s="33" t="s">
        <v>58</v>
      </c>
      <c r="C50" s="29" t="s">
        <v>14</v>
      </c>
      <c r="D50" s="28">
        <v>308</v>
      </c>
      <c r="E50" s="30">
        <v>0.634959556136749</v>
      </c>
      <c r="F50" s="24"/>
      <c r="G50" s="24"/>
      <c r="H50" s="24"/>
    </row>
    <row r="51" customHeight="1" spans="1:8">
      <c r="A51" s="27">
        <v>41326</v>
      </c>
      <c r="B51" s="32" t="s">
        <v>59</v>
      </c>
      <c r="C51" s="29" t="s">
        <v>14</v>
      </c>
      <c r="D51" s="28">
        <v>51648</v>
      </c>
      <c r="E51" s="30">
        <v>0.0603380750808812</v>
      </c>
      <c r="F51" s="24"/>
      <c r="G51" s="24"/>
      <c r="H51" s="24"/>
    </row>
    <row r="52" customHeight="1" spans="1:8">
      <c r="A52" s="27">
        <v>41327</v>
      </c>
      <c r="B52" s="32" t="s">
        <v>60</v>
      </c>
      <c r="C52" s="29" t="s">
        <v>12</v>
      </c>
      <c r="D52" s="28">
        <v>22898</v>
      </c>
      <c r="E52" s="30">
        <v>0.0609019822882478</v>
      </c>
      <c r="F52" s="24"/>
      <c r="G52" s="24"/>
      <c r="H52" s="24"/>
    </row>
    <row r="53" customHeight="1" spans="1:8">
      <c r="A53" s="27">
        <v>41328</v>
      </c>
      <c r="B53" s="28" t="s">
        <v>61</v>
      </c>
      <c r="C53" s="29" t="s">
        <v>12</v>
      </c>
      <c r="D53" s="28">
        <v>4560</v>
      </c>
      <c r="E53" s="30">
        <v>0.112217541457469</v>
      </c>
      <c r="F53" s="24"/>
      <c r="G53" s="24"/>
      <c r="H53" s="24"/>
    </row>
    <row r="54" customHeight="1" spans="1:8">
      <c r="A54" s="27">
        <v>41329</v>
      </c>
      <c r="B54" s="28" t="s">
        <v>62</v>
      </c>
      <c r="C54" s="29" t="s">
        <v>12</v>
      </c>
      <c r="D54" s="28">
        <v>29248</v>
      </c>
      <c r="E54" s="30">
        <v>0.140412903607183</v>
      </c>
      <c r="F54" s="24"/>
      <c r="G54" s="24"/>
      <c r="H54" s="24"/>
    </row>
    <row r="55" customHeight="1" spans="1:8">
      <c r="A55" s="27">
        <v>41330</v>
      </c>
      <c r="B55" s="28" t="s">
        <v>63</v>
      </c>
      <c r="C55" s="29" t="s">
        <v>12</v>
      </c>
      <c r="D55" s="28">
        <v>3000</v>
      </c>
      <c r="E55" s="30">
        <v>0.146615868637152</v>
      </c>
      <c r="F55" s="24"/>
      <c r="G55" s="24"/>
      <c r="H55" s="24"/>
    </row>
    <row r="56" customHeight="1" spans="1:8">
      <c r="A56" s="27">
        <v>41331</v>
      </c>
      <c r="B56" s="28" t="s">
        <v>64</v>
      </c>
      <c r="C56" s="29" t="s">
        <v>12</v>
      </c>
      <c r="D56" s="28">
        <v>5438</v>
      </c>
      <c r="E56" s="30">
        <v>0.1646609151074</v>
      </c>
      <c r="F56" s="24"/>
      <c r="G56" s="24"/>
      <c r="H56" s="24"/>
    </row>
    <row r="57" customHeight="1" spans="1:8">
      <c r="A57" s="27">
        <v>41332</v>
      </c>
      <c r="B57" s="28" t="s">
        <v>65</v>
      </c>
      <c r="C57" s="29" t="s">
        <v>10</v>
      </c>
      <c r="D57" s="28">
        <v>96387</v>
      </c>
      <c r="E57" s="30">
        <v>0.170863894784296</v>
      </c>
      <c r="F57" s="24"/>
      <c r="G57" s="24"/>
      <c r="H57" s="24"/>
    </row>
    <row r="58" customHeight="1" spans="1:8">
      <c r="A58" s="27">
        <v>41333</v>
      </c>
      <c r="B58" s="31" t="s">
        <v>66</v>
      </c>
      <c r="C58" s="29" t="s">
        <v>10</v>
      </c>
      <c r="D58" s="28">
        <v>21775</v>
      </c>
      <c r="E58" s="30">
        <v>0.179773629228092</v>
      </c>
      <c r="F58" s="24"/>
      <c r="G58" s="24"/>
      <c r="H58" s="24"/>
    </row>
    <row r="59" customHeight="1" spans="1:8">
      <c r="A59" s="27">
        <v>41334</v>
      </c>
      <c r="B59" s="28" t="s">
        <v>67</v>
      </c>
      <c r="C59" s="29" t="s">
        <v>10</v>
      </c>
      <c r="D59" s="28">
        <v>3284</v>
      </c>
      <c r="E59" s="30">
        <v>0.179886410629979</v>
      </c>
      <c r="F59" s="24"/>
      <c r="G59" s="24"/>
      <c r="H59" s="24"/>
    </row>
    <row r="60" customHeight="1" spans="1:8">
      <c r="A60" s="27">
        <v>41335</v>
      </c>
      <c r="B60" s="28" t="s">
        <v>68</v>
      </c>
      <c r="C60" s="29" t="s">
        <v>10</v>
      </c>
      <c r="D60" s="28">
        <v>6521</v>
      </c>
      <c r="E60" s="30">
        <v>0.221615546680172</v>
      </c>
      <c r="F60" s="24"/>
      <c r="G60" s="24"/>
      <c r="H60" s="24"/>
    </row>
    <row r="61" customHeight="1" spans="1:8">
      <c r="A61" s="27">
        <v>41336</v>
      </c>
      <c r="B61" s="28" t="s">
        <v>69</v>
      </c>
      <c r="C61" s="29" t="s">
        <v>10</v>
      </c>
      <c r="D61" s="28">
        <v>21166</v>
      </c>
      <c r="E61" s="30">
        <v>0.272931105849393</v>
      </c>
      <c r="F61" s="24"/>
      <c r="G61" s="24"/>
      <c r="H61" s="24"/>
    </row>
    <row r="62" customHeight="1" spans="1:8">
      <c r="A62" s="27">
        <v>41337</v>
      </c>
      <c r="B62" s="32" t="s">
        <v>70</v>
      </c>
      <c r="C62" s="29" t="s">
        <v>6</v>
      </c>
      <c r="D62" s="28">
        <v>10525</v>
      </c>
      <c r="E62" s="30">
        <v>0.319171499822428</v>
      </c>
      <c r="F62" s="24"/>
      <c r="G62" s="24"/>
      <c r="H62" s="24"/>
    </row>
    <row r="63" customHeight="1" spans="1:8">
      <c r="A63" s="27">
        <v>41338</v>
      </c>
      <c r="B63" s="28" t="s">
        <v>71</v>
      </c>
      <c r="C63" s="29" t="s">
        <v>8</v>
      </c>
      <c r="D63" s="28">
        <v>9373</v>
      </c>
      <c r="E63" s="30">
        <v>0.329885737422166</v>
      </c>
      <c r="F63" s="24"/>
      <c r="G63" s="24"/>
      <c r="H63" s="24"/>
    </row>
    <row r="64" customHeight="1" spans="1:8">
      <c r="A64" s="27">
        <v>41339</v>
      </c>
      <c r="B64" s="28" t="s">
        <v>72</v>
      </c>
      <c r="C64" s="29" t="s">
        <v>10</v>
      </c>
      <c r="D64" s="28">
        <v>2871</v>
      </c>
      <c r="E64" s="30">
        <v>0.329885737422166</v>
      </c>
      <c r="F64" s="24"/>
      <c r="G64" s="24"/>
      <c r="H64" s="24"/>
    </row>
    <row r="65" customHeight="1" spans="1:8">
      <c r="A65" s="27">
        <v>41340</v>
      </c>
      <c r="B65" s="28" t="s">
        <v>73</v>
      </c>
      <c r="C65" s="29" t="s">
        <v>12</v>
      </c>
      <c r="D65" s="28">
        <v>153</v>
      </c>
      <c r="E65" s="30">
        <v>0.358081099571881</v>
      </c>
      <c r="F65" s="24"/>
      <c r="G65" s="24"/>
      <c r="H65" s="24"/>
    </row>
    <row r="66" customHeight="1" spans="1:8">
      <c r="A66" s="27">
        <v>41277</v>
      </c>
      <c r="B66" s="28" t="s">
        <v>74</v>
      </c>
      <c r="C66" s="29" t="s">
        <v>14</v>
      </c>
      <c r="D66" s="28">
        <v>186</v>
      </c>
      <c r="E66" s="30">
        <v>0.364284079248776</v>
      </c>
      <c r="F66" s="24"/>
      <c r="G66" s="24"/>
      <c r="H66" s="24"/>
    </row>
    <row r="67" customHeight="1" spans="1:8">
      <c r="A67" s="27">
        <v>41277</v>
      </c>
      <c r="B67" s="28" t="s">
        <v>75</v>
      </c>
      <c r="C67" s="29" t="s">
        <v>14</v>
      </c>
      <c r="D67" s="28">
        <v>24797</v>
      </c>
      <c r="E67" s="30">
        <v>0.37274268795307</v>
      </c>
      <c r="F67" s="24"/>
      <c r="G67" s="24"/>
      <c r="H67" s="24"/>
    </row>
    <row r="68" customHeight="1" spans="1:8">
      <c r="A68" s="27">
        <v>41277</v>
      </c>
      <c r="B68" s="28" t="s">
        <v>76</v>
      </c>
      <c r="C68" s="29" t="s">
        <v>14</v>
      </c>
      <c r="D68" s="28">
        <v>7200</v>
      </c>
      <c r="E68" s="30">
        <v>0.390787719710414</v>
      </c>
      <c r="F68" s="24"/>
      <c r="G68" s="24"/>
      <c r="H68" s="24"/>
    </row>
    <row r="69" customHeight="1" spans="1:8">
      <c r="A69" s="27">
        <v>41277</v>
      </c>
      <c r="B69" s="28" t="s">
        <v>77</v>
      </c>
      <c r="C69" s="29" t="s">
        <v>14</v>
      </c>
      <c r="D69" s="28">
        <v>9045</v>
      </c>
      <c r="E69" s="30">
        <v>0.418813909856263</v>
      </c>
      <c r="F69" s="24"/>
      <c r="G69" s="24"/>
      <c r="H69" s="24"/>
    </row>
    <row r="70" customHeight="1" spans="1:8">
      <c r="A70" s="27">
        <v>41277</v>
      </c>
      <c r="B70" s="32" t="s">
        <v>78</v>
      </c>
      <c r="C70" s="29" t="s">
        <v>14</v>
      </c>
      <c r="D70" s="28">
        <v>50840</v>
      </c>
      <c r="E70" s="30">
        <v>0.0603380750808812</v>
      </c>
      <c r="F70" s="24"/>
      <c r="G70" s="24"/>
      <c r="H70" s="24"/>
    </row>
    <row r="71" customHeight="1" spans="1:8">
      <c r="A71" s="27">
        <v>41277</v>
      </c>
      <c r="B71" s="28" t="s">
        <v>79</v>
      </c>
      <c r="C71" s="29" t="s">
        <v>14</v>
      </c>
      <c r="D71" s="28">
        <v>281</v>
      </c>
      <c r="E71" s="30">
        <v>0.840221792747654</v>
      </c>
      <c r="F71" s="24"/>
      <c r="G71" s="24"/>
      <c r="H71" s="24"/>
    </row>
    <row r="72" customHeight="1" spans="1:8">
      <c r="A72" s="27">
        <v>41277</v>
      </c>
      <c r="B72" s="32" t="s">
        <v>80</v>
      </c>
      <c r="C72" s="29" t="s">
        <v>12</v>
      </c>
      <c r="D72" s="28">
        <v>10623</v>
      </c>
      <c r="E72" s="30">
        <v>0.840221792747655</v>
      </c>
      <c r="F72" s="24"/>
      <c r="G72" s="24"/>
      <c r="H72" s="24"/>
    </row>
    <row r="73" customHeight="1" spans="1:8">
      <c r="A73" s="27">
        <v>41277</v>
      </c>
      <c r="B73" s="28" t="s">
        <v>81</v>
      </c>
      <c r="C73" s="29" t="s">
        <v>12</v>
      </c>
      <c r="D73" s="28">
        <v>1182</v>
      </c>
      <c r="E73" s="30">
        <v>0.839093978266944</v>
      </c>
      <c r="F73" s="24"/>
      <c r="G73" s="24"/>
      <c r="H73" s="24"/>
    </row>
    <row r="74" customHeight="1" spans="1:8">
      <c r="A74" s="27">
        <v>41277</v>
      </c>
      <c r="B74" s="28" t="s">
        <v>82</v>
      </c>
      <c r="C74" s="29" t="s">
        <v>12</v>
      </c>
      <c r="D74" s="28">
        <v>23640</v>
      </c>
      <c r="E74" s="30">
        <v>0.837966163786234</v>
      </c>
      <c r="F74" s="24"/>
      <c r="G74" s="24"/>
      <c r="H74" s="24"/>
    </row>
    <row r="75" customHeight="1" spans="1:8">
      <c r="A75" s="27">
        <v>41277</v>
      </c>
      <c r="B75" s="28" t="s">
        <v>83</v>
      </c>
      <c r="C75" s="29" t="s">
        <v>12</v>
      </c>
      <c r="D75" s="28">
        <v>10284</v>
      </c>
      <c r="E75" s="30">
        <v>0.837966163786234</v>
      </c>
      <c r="F75" s="24"/>
      <c r="G75" s="24"/>
      <c r="H75" s="24"/>
    </row>
    <row r="76" customHeight="1" spans="1:8">
      <c r="A76" s="27">
        <v>41277</v>
      </c>
      <c r="B76" s="28" t="s">
        <v>84</v>
      </c>
      <c r="C76" s="29" t="s">
        <v>12</v>
      </c>
      <c r="D76" s="28">
        <v>232</v>
      </c>
      <c r="E76" s="30">
        <v>0.837966163786234</v>
      </c>
      <c r="F76" s="24"/>
      <c r="G76" s="24"/>
      <c r="H76" s="24"/>
    </row>
    <row r="77" customHeight="1" spans="1:8">
      <c r="A77" s="27">
        <v>41277</v>
      </c>
      <c r="B77" s="28" t="s">
        <v>85</v>
      </c>
      <c r="C77" s="29" t="s">
        <v>10</v>
      </c>
      <c r="D77" s="28">
        <v>6116</v>
      </c>
      <c r="E77" s="30">
        <v>0.837966163786234</v>
      </c>
      <c r="F77" s="24"/>
      <c r="G77" s="24"/>
      <c r="H77" s="24"/>
    </row>
    <row r="78" customHeight="1" spans="1:8">
      <c r="A78" s="27">
        <v>41277</v>
      </c>
      <c r="B78" s="28" t="s">
        <v>86</v>
      </c>
      <c r="C78" s="29" t="s">
        <v>10</v>
      </c>
      <c r="D78" s="28">
        <v>3934</v>
      </c>
      <c r="E78" s="30">
        <v>0.837966163786234</v>
      </c>
      <c r="F78" s="24"/>
      <c r="G78" s="24"/>
      <c r="H78" s="24"/>
    </row>
    <row r="79" customHeight="1" spans="1:8">
      <c r="A79" s="27">
        <v>41277</v>
      </c>
      <c r="B79" s="28" t="s">
        <v>87</v>
      </c>
      <c r="C79" s="29" t="s">
        <v>10</v>
      </c>
      <c r="D79" s="28">
        <v>8826</v>
      </c>
      <c r="E79" s="30">
        <v>0.832890998590048</v>
      </c>
      <c r="F79" s="24"/>
      <c r="G79" s="24"/>
      <c r="H79" s="24"/>
    </row>
    <row r="80" customHeight="1" spans="1:8">
      <c r="A80" s="27">
        <v>41277</v>
      </c>
      <c r="B80" s="28" t="s">
        <v>88</v>
      </c>
      <c r="C80" s="29" t="s">
        <v>10</v>
      </c>
      <c r="D80" s="28">
        <v>13443</v>
      </c>
      <c r="E80" s="30">
        <v>0.832327091316705</v>
      </c>
      <c r="F80" s="24"/>
      <c r="G80" s="24"/>
      <c r="H80" s="24"/>
    </row>
    <row r="81" customHeight="1" spans="1:8">
      <c r="A81" s="27">
        <v>41277</v>
      </c>
      <c r="B81" s="28" t="s">
        <v>89</v>
      </c>
      <c r="C81" s="29" t="s">
        <v>10</v>
      </c>
      <c r="D81" s="28">
        <v>6116</v>
      </c>
      <c r="E81" s="30">
        <v>0.837966163786234</v>
      </c>
      <c r="F81" s="24"/>
      <c r="G81" s="24"/>
      <c r="H81" s="24"/>
    </row>
    <row r="82" customHeight="1" spans="1:8">
      <c r="A82" s="27">
        <v>41334</v>
      </c>
      <c r="B82" s="28" t="s">
        <v>90</v>
      </c>
      <c r="C82" s="29" t="s">
        <v>10</v>
      </c>
      <c r="D82" s="28">
        <v>3284</v>
      </c>
      <c r="E82" s="30">
        <v>0.179886410629979</v>
      </c>
      <c r="F82" s="24"/>
      <c r="G82" s="24"/>
      <c r="H82" s="24"/>
    </row>
    <row r="83" customHeight="1" spans="1:8">
      <c r="A83" s="27">
        <v>41335</v>
      </c>
      <c r="B83" s="28" t="s">
        <v>91</v>
      </c>
      <c r="C83" s="29" t="s">
        <v>10</v>
      </c>
      <c r="D83" s="28">
        <v>6521</v>
      </c>
      <c r="E83" s="30">
        <v>0.221615546680172</v>
      </c>
      <c r="F83" s="24"/>
      <c r="G83" s="24"/>
      <c r="H83" s="24"/>
    </row>
    <row r="84" customHeight="1" spans="1:8">
      <c r="A84" s="27">
        <v>41336</v>
      </c>
      <c r="B84" s="28" t="s">
        <v>92</v>
      </c>
      <c r="C84" s="29" t="s">
        <v>10</v>
      </c>
      <c r="D84" s="28">
        <v>21166</v>
      </c>
      <c r="E84" s="30">
        <v>0.272931105849393</v>
      </c>
      <c r="F84" s="24"/>
      <c r="G84" s="24"/>
      <c r="H84" s="24"/>
    </row>
    <row r="85" customHeight="1" spans="1:8">
      <c r="A85" s="27">
        <v>41337</v>
      </c>
      <c r="B85" s="32" t="s">
        <v>93</v>
      </c>
      <c r="C85" s="29" t="s">
        <v>6</v>
      </c>
      <c r="D85" s="28">
        <v>10525</v>
      </c>
      <c r="E85" s="30">
        <v>0.319171499822428</v>
      </c>
      <c r="F85" s="24"/>
      <c r="G85" s="24"/>
      <c r="H85" s="24"/>
    </row>
    <row r="86" customHeight="1" spans="1:8">
      <c r="A86" s="27">
        <v>41338</v>
      </c>
      <c r="B86" s="28" t="s">
        <v>94</v>
      </c>
      <c r="C86" s="29" t="s">
        <v>8</v>
      </c>
      <c r="D86" s="28">
        <v>9373</v>
      </c>
      <c r="E86" s="30">
        <v>0.329885737422166</v>
      </c>
      <c r="F86" s="24"/>
      <c r="G86" s="24"/>
      <c r="H86" s="24"/>
    </row>
    <row r="87" customHeight="1" spans="1:8">
      <c r="A87" s="27">
        <v>41339</v>
      </c>
      <c r="B87" s="28" t="s">
        <v>95</v>
      </c>
      <c r="C87" s="29" t="s">
        <v>10</v>
      </c>
      <c r="D87" s="28">
        <v>2871</v>
      </c>
      <c r="E87" s="30">
        <v>0.329885737422166</v>
      </c>
      <c r="F87" s="24"/>
      <c r="G87" s="24"/>
      <c r="H87" s="24"/>
    </row>
    <row r="88" customHeight="1" spans="1:8">
      <c r="A88" s="27">
        <v>41340</v>
      </c>
      <c r="B88" s="28" t="s">
        <v>96</v>
      </c>
      <c r="C88" s="29" t="s">
        <v>12</v>
      </c>
      <c r="D88" s="28">
        <v>153</v>
      </c>
      <c r="E88" s="30">
        <v>0.358081099571881</v>
      </c>
      <c r="F88" s="24"/>
      <c r="G88" s="24"/>
      <c r="H88" s="24"/>
    </row>
    <row r="89" customHeight="1" spans="1:8">
      <c r="A89" s="27">
        <v>41277</v>
      </c>
      <c r="B89" s="28" t="s">
        <v>97</v>
      </c>
      <c r="C89" s="29" t="s">
        <v>14</v>
      </c>
      <c r="D89" s="28">
        <v>186</v>
      </c>
      <c r="E89" s="30">
        <v>0.364284079248776</v>
      </c>
      <c r="F89" s="24"/>
      <c r="G89" s="24"/>
      <c r="H89" s="24"/>
    </row>
    <row r="90" customHeight="1" spans="1:8">
      <c r="A90" s="27">
        <v>41277</v>
      </c>
      <c r="B90" s="28" t="s">
        <v>98</v>
      </c>
      <c r="C90" s="29" t="s">
        <v>14</v>
      </c>
      <c r="D90" s="28">
        <v>24797</v>
      </c>
      <c r="E90" s="30">
        <v>0.37274268795307</v>
      </c>
      <c r="F90" s="24"/>
      <c r="G90" s="24"/>
      <c r="H90" s="24"/>
    </row>
    <row r="91" customHeight="1" spans="1:8">
      <c r="A91" s="27">
        <v>41277</v>
      </c>
      <c r="B91" s="28" t="s">
        <v>99</v>
      </c>
      <c r="C91" s="29" t="s">
        <v>14</v>
      </c>
      <c r="D91" s="28">
        <v>7200</v>
      </c>
      <c r="E91" s="30">
        <v>0.390787719710414</v>
      </c>
      <c r="F91" s="24"/>
      <c r="G91" s="24"/>
      <c r="H91" s="24"/>
    </row>
    <row r="92" customHeight="1" spans="1:8">
      <c r="A92" s="27">
        <v>41277</v>
      </c>
      <c r="B92" s="28" t="s">
        <v>100</v>
      </c>
      <c r="C92" s="29" t="s">
        <v>14</v>
      </c>
      <c r="D92" s="28">
        <v>9045</v>
      </c>
      <c r="E92" s="30">
        <v>0.418813909856263</v>
      </c>
      <c r="F92" s="24"/>
      <c r="G92" s="24"/>
      <c r="H92" s="24"/>
    </row>
    <row r="93" customHeight="1" spans="1:8">
      <c r="A93" s="27">
        <v>41277</v>
      </c>
      <c r="B93" s="32" t="s">
        <v>101</v>
      </c>
      <c r="C93" s="29" t="s">
        <v>14</v>
      </c>
      <c r="D93" s="28">
        <v>50840</v>
      </c>
      <c r="E93" s="30">
        <v>0.0603380750808812</v>
      </c>
      <c r="F93" s="24"/>
      <c r="G93" s="24"/>
      <c r="H93" s="24"/>
    </row>
    <row r="94" customHeight="1" spans="1:8">
      <c r="A94" s="27">
        <v>41277</v>
      </c>
      <c r="B94" s="28" t="s">
        <v>102</v>
      </c>
      <c r="C94" s="29" t="s">
        <v>14</v>
      </c>
      <c r="D94" s="28">
        <v>281</v>
      </c>
      <c r="E94" s="30">
        <v>0.840221792747654</v>
      </c>
      <c r="F94" s="24"/>
      <c r="G94" s="24"/>
      <c r="H94" s="24"/>
    </row>
    <row r="95" customHeight="1" spans="1:8">
      <c r="A95" s="27">
        <v>41277</v>
      </c>
      <c r="B95" s="32" t="s">
        <v>103</v>
      </c>
      <c r="C95" s="29" t="s">
        <v>12</v>
      </c>
      <c r="D95" s="28">
        <v>10623</v>
      </c>
      <c r="E95" s="30">
        <v>0.840221792747655</v>
      </c>
      <c r="F95" s="24"/>
      <c r="G95" s="24"/>
      <c r="H95" s="24"/>
    </row>
    <row r="96" customHeight="1" spans="1:8">
      <c r="A96" s="27">
        <v>41277</v>
      </c>
      <c r="B96" s="28" t="s">
        <v>104</v>
      </c>
      <c r="C96" s="29" t="s">
        <v>12</v>
      </c>
      <c r="D96" s="28">
        <v>1182</v>
      </c>
      <c r="E96" s="30">
        <v>0.839093978266944</v>
      </c>
      <c r="F96" s="24"/>
      <c r="G96" s="24"/>
      <c r="H96" s="24"/>
    </row>
    <row r="97" customHeight="1" spans="1:8">
      <c r="A97" s="27">
        <v>41277</v>
      </c>
      <c r="B97" s="28" t="s">
        <v>105</v>
      </c>
      <c r="C97" s="29" t="s">
        <v>12</v>
      </c>
      <c r="D97" s="28">
        <v>23640</v>
      </c>
      <c r="E97" s="30">
        <v>0.837966163786234</v>
      </c>
      <c r="F97" s="24"/>
      <c r="G97" s="24"/>
      <c r="H97" s="24"/>
    </row>
    <row r="98" customHeight="1" spans="1:8">
      <c r="A98" s="27">
        <v>41277</v>
      </c>
      <c r="B98" s="28" t="s">
        <v>106</v>
      </c>
      <c r="C98" s="29" t="s">
        <v>12</v>
      </c>
      <c r="D98" s="28">
        <v>10284</v>
      </c>
      <c r="E98" s="30">
        <v>0.837966163786234</v>
      </c>
      <c r="F98" s="24"/>
      <c r="G98" s="24"/>
      <c r="H98" s="24"/>
    </row>
    <row r="99" customHeight="1" spans="1:8">
      <c r="A99" s="27">
        <v>41277</v>
      </c>
      <c r="B99" s="28" t="s">
        <v>107</v>
      </c>
      <c r="C99" s="29" t="s">
        <v>12</v>
      </c>
      <c r="D99" s="28">
        <v>232</v>
      </c>
      <c r="E99" s="30">
        <v>0.837966163786234</v>
      </c>
      <c r="F99" s="24"/>
      <c r="G99" s="24"/>
      <c r="H99" s="24"/>
    </row>
    <row r="100" customHeight="1" spans="1:8">
      <c r="A100" s="27">
        <v>41277</v>
      </c>
      <c r="B100" s="28" t="s">
        <v>108</v>
      </c>
      <c r="C100" s="29" t="s">
        <v>10</v>
      </c>
      <c r="D100" s="28">
        <v>6116</v>
      </c>
      <c r="E100" s="30">
        <v>0.837966163786234</v>
      </c>
      <c r="F100" s="24"/>
      <c r="G100" s="24"/>
      <c r="H100" s="24"/>
    </row>
    <row r="101" customHeight="1" spans="1:8">
      <c r="A101" s="27">
        <v>41277</v>
      </c>
      <c r="B101" s="28" t="s">
        <v>109</v>
      </c>
      <c r="C101" s="29" t="s">
        <v>10</v>
      </c>
      <c r="D101" s="28">
        <v>3934</v>
      </c>
      <c r="E101" s="30">
        <v>0.837966163786234</v>
      </c>
      <c r="F101" s="24"/>
      <c r="G101" s="24"/>
      <c r="H101" s="24"/>
    </row>
    <row r="102" customHeight="1" spans="1:8">
      <c r="A102" s="27">
        <v>41277</v>
      </c>
      <c r="B102" s="28" t="s">
        <v>110</v>
      </c>
      <c r="C102" s="29" t="s">
        <v>10</v>
      </c>
      <c r="D102" s="28">
        <v>8826</v>
      </c>
      <c r="E102" s="30">
        <v>0.832890998590048</v>
      </c>
      <c r="F102" s="24"/>
      <c r="G102" s="24"/>
      <c r="H102" s="24"/>
    </row>
    <row r="103" customHeight="1" spans="1:8">
      <c r="A103" s="27">
        <v>41277</v>
      </c>
      <c r="B103" s="28" t="s">
        <v>111</v>
      </c>
      <c r="C103" s="29" t="s">
        <v>10</v>
      </c>
      <c r="D103" s="28">
        <v>13443</v>
      </c>
      <c r="E103" s="30">
        <v>0.832327091316705</v>
      </c>
      <c r="F103" s="24"/>
      <c r="G103" s="24"/>
      <c r="H103" s="24"/>
    </row>
    <row r="104" customHeight="1" spans="1:8">
      <c r="A104" s="27">
        <v>41277</v>
      </c>
      <c r="B104" s="28" t="s">
        <v>112</v>
      </c>
      <c r="C104" s="29" t="s">
        <v>10</v>
      </c>
      <c r="D104" s="28">
        <v>6116</v>
      </c>
      <c r="E104" s="30">
        <v>0.837966163786234</v>
      </c>
      <c r="F104" s="24"/>
      <c r="G104" s="24"/>
      <c r="H104" s="24"/>
    </row>
    <row r="105" customHeight="1" spans="1:8">
      <c r="A105" s="27">
        <v>41334</v>
      </c>
      <c r="B105" s="28" t="s">
        <v>113</v>
      </c>
      <c r="C105" s="29" t="s">
        <v>10</v>
      </c>
      <c r="D105" s="28">
        <v>3284</v>
      </c>
      <c r="E105" s="30">
        <v>0.179886410629979</v>
      </c>
      <c r="F105" s="24"/>
      <c r="G105" s="24"/>
      <c r="H105" s="24"/>
    </row>
    <row r="106" customHeight="1" spans="1:8">
      <c r="A106" s="27">
        <v>41335</v>
      </c>
      <c r="B106" s="28" t="s">
        <v>114</v>
      </c>
      <c r="C106" s="29" t="s">
        <v>10</v>
      </c>
      <c r="D106" s="28">
        <v>6521</v>
      </c>
      <c r="E106" s="30">
        <v>0.221615546680172</v>
      </c>
      <c r="F106" s="24"/>
      <c r="G106" s="24"/>
      <c r="H106" s="24"/>
    </row>
    <row r="107" customHeight="1" spans="1:8">
      <c r="A107" s="27">
        <v>41336</v>
      </c>
      <c r="B107" s="28" t="s">
        <v>115</v>
      </c>
      <c r="C107" s="29" t="s">
        <v>10</v>
      </c>
      <c r="D107" s="28">
        <v>21166</v>
      </c>
      <c r="E107" s="30">
        <v>0.272931105849393</v>
      </c>
      <c r="F107" s="24"/>
      <c r="G107" s="24"/>
      <c r="H107" s="24"/>
    </row>
    <row r="108" customHeight="1" spans="1:8">
      <c r="A108" s="27">
        <v>41337</v>
      </c>
      <c r="B108" s="32" t="s">
        <v>116</v>
      </c>
      <c r="C108" s="29" t="s">
        <v>6</v>
      </c>
      <c r="D108" s="28">
        <v>10525</v>
      </c>
      <c r="E108" s="30">
        <v>0.319171499822428</v>
      </c>
      <c r="F108" s="24"/>
      <c r="G108" s="24"/>
      <c r="H108" s="24"/>
    </row>
    <row r="109" customHeight="1" spans="1:8">
      <c r="A109" s="27">
        <v>41338</v>
      </c>
      <c r="B109" s="28" t="s">
        <v>117</v>
      </c>
      <c r="C109" s="29" t="s">
        <v>8</v>
      </c>
      <c r="D109" s="28">
        <v>9373</v>
      </c>
      <c r="E109" s="30">
        <v>0.329885737422166</v>
      </c>
      <c r="F109" s="24"/>
      <c r="G109" s="24"/>
      <c r="H109" s="24"/>
    </row>
    <row r="110" customHeight="1" spans="1:8">
      <c r="A110" s="27">
        <v>41339</v>
      </c>
      <c r="B110" s="28" t="s">
        <v>118</v>
      </c>
      <c r="C110" s="29" t="s">
        <v>10</v>
      </c>
      <c r="D110" s="28">
        <v>2871</v>
      </c>
      <c r="E110" s="30">
        <v>0.329885737422166</v>
      </c>
      <c r="F110" s="24"/>
      <c r="G110" s="24"/>
      <c r="H110" s="24"/>
    </row>
    <row r="111" customHeight="1" spans="1:8">
      <c r="A111" s="27">
        <v>41340</v>
      </c>
      <c r="B111" s="28" t="s">
        <v>119</v>
      </c>
      <c r="C111" s="29" t="s">
        <v>12</v>
      </c>
      <c r="D111" s="28">
        <v>153</v>
      </c>
      <c r="E111" s="30">
        <v>0.358081099571881</v>
      </c>
      <c r="F111" s="24"/>
      <c r="G111" s="24"/>
      <c r="H111" s="24"/>
    </row>
    <row r="112" customHeight="1" spans="1:8">
      <c r="A112" s="27">
        <v>41277</v>
      </c>
      <c r="B112" s="28" t="s">
        <v>120</v>
      </c>
      <c r="C112" s="29" t="s">
        <v>14</v>
      </c>
      <c r="D112" s="28">
        <v>186</v>
      </c>
      <c r="E112" s="30">
        <v>0.364284079248776</v>
      </c>
      <c r="F112" s="24"/>
      <c r="G112" s="24"/>
      <c r="H112" s="24"/>
    </row>
    <row r="113" customHeight="1" spans="1:8">
      <c r="A113" s="27">
        <v>41277</v>
      </c>
      <c r="B113" s="28" t="s">
        <v>121</v>
      </c>
      <c r="C113" s="29" t="s">
        <v>14</v>
      </c>
      <c r="D113" s="28">
        <v>24797</v>
      </c>
      <c r="E113" s="30">
        <v>0.37274268795307</v>
      </c>
      <c r="F113" s="24"/>
      <c r="G113" s="24"/>
      <c r="H113" s="24"/>
    </row>
    <row r="114" customHeight="1" spans="1:8">
      <c r="A114" s="27">
        <v>41277</v>
      </c>
      <c r="B114" s="28" t="s">
        <v>122</v>
      </c>
      <c r="C114" s="29" t="s">
        <v>14</v>
      </c>
      <c r="D114" s="28">
        <v>7200</v>
      </c>
      <c r="E114" s="30">
        <v>0.390787719710414</v>
      </c>
      <c r="F114" s="24"/>
      <c r="G114" s="24"/>
      <c r="H114" s="24"/>
    </row>
    <row r="115" customHeight="1" spans="1:8">
      <c r="A115" s="27">
        <v>41277</v>
      </c>
      <c r="B115" s="28" t="s">
        <v>123</v>
      </c>
      <c r="C115" s="29" t="s">
        <v>14</v>
      </c>
      <c r="D115" s="28">
        <v>9045</v>
      </c>
      <c r="E115" s="30">
        <v>0.418813909856263</v>
      </c>
      <c r="F115" s="24"/>
      <c r="G115" s="24"/>
      <c r="H115" s="24"/>
    </row>
    <row r="116" customHeight="1" spans="1:8">
      <c r="A116" s="27">
        <v>41277</v>
      </c>
      <c r="B116" s="32" t="s">
        <v>124</v>
      </c>
      <c r="C116" s="29" t="s">
        <v>14</v>
      </c>
      <c r="D116" s="28">
        <v>50840</v>
      </c>
      <c r="E116" s="30">
        <v>0.0603380750808812</v>
      </c>
      <c r="F116" s="24"/>
      <c r="G116" s="24"/>
      <c r="H116" s="24"/>
    </row>
    <row r="117" customHeight="1" spans="1:8">
      <c r="A117" s="27">
        <v>41277</v>
      </c>
      <c r="B117" s="28" t="s">
        <v>125</v>
      </c>
      <c r="C117" s="29" t="s">
        <v>14</v>
      </c>
      <c r="D117" s="28">
        <v>281</v>
      </c>
      <c r="E117" s="30">
        <v>0.840221792747654</v>
      </c>
      <c r="F117" s="24"/>
      <c r="G117" s="24"/>
      <c r="H117" s="24"/>
    </row>
    <row r="118" customHeight="1" spans="1:8">
      <c r="A118" s="27">
        <v>41277</v>
      </c>
      <c r="B118" s="32" t="s">
        <v>126</v>
      </c>
      <c r="C118" s="29" t="s">
        <v>12</v>
      </c>
      <c r="D118" s="28">
        <v>10623</v>
      </c>
      <c r="E118" s="30">
        <v>0.840221792747655</v>
      </c>
      <c r="F118" s="24"/>
      <c r="G118" s="24"/>
      <c r="H118" s="24"/>
    </row>
    <row r="119" customHeight="1" spans="1:8">
      <c r="A119" s="27">
        <v>41277</v>
      </c>
      <c r="B119" s="28" t="s">
        <v>127</v>
      </c>
      <c r="C119" s="29" t="s">
        <v>12</v>
      </c>
      <c r="D119" s="28">
        <v>1182</v>
      </c>
      <c r="E119" s="30">
        <v>0.839093978266944</v>
      </c>
      <c r="F119" s="24"/>
      <c r="G119" s="24"/>
      <c r="H119" s="24"/>
    </row>
    <row r="120" customHeight="1" spans="1:8">
      <c r="A120" s="27">
        <v>41277</v>
      </c>
      <c r="B120" s="28" t="s">
        <v>128</v>
      </c>
      <c r="C120" s="29" t="s">
        <v>12</v>
      </c>
      <c r="D120" s="28">
        <v>23640</v>
      </c>
      <c r="E120" s="30">
        <v>0.837966163786234</v>
      </c>
      <c r="F120" s="24"/>
      <c r="G120" s="24"/>
      <c r="H120" s="24"/>
    </row>
    <row r="121" customHeight="1" spans="1:8">
      <c r="A121" s="27">
        <v>41277</v>
      </c>
      <c r="B121" s="28" t="s">
        <v>129</v>
      </c>
      <c r="C121" s="29" t="s">
        <v>12</v>
      </c>
      <c r="D121" s="28">
        <v>10284</v>
      </c>
      <c r="E121" s="30">
        <v>0.837966163786234</v>
      </c>
      <c r="F121" s="24"/>
      <c r="G121" s="24"/>
      <c r="H121" s="24"/>
    </row>
    <row r="122" customHeight="1" spans="1:8">
      <c r="A122" s="27">
        <v>41277</v>
      </c>
      <c r="B122" s="28" t="s">
        <v>130</v>
      </c>
      <c r="C122" s="29" t="s">
        <v>12</v>
      </c>
      <c r="D122" s="28">
        <v>232</v>
      </c>
      <c r="E122" s="30">
        <v>0.837966163786234</v>
      </c>
      <c r="F122" s="24"/>
      <c r="G122" s="24"/>
      <c r="H122" s="24"/>
    </row>
    <row r="123" customHeight="1" spans="1:8">
      <c r="A123" s="27">
        <v>41277</v>
      </c>
      <c r="B123" s="28" t="s">
        <v>131</v>
      </c>
      <c r="C123" s="29" t="s">
        <v>10</v>
      </c>
      <c r="D123" s="28">
        <v>6116</v>
      </c>
      <c r="E123" s="30">
        <v>0.837966163786234</v>
      </c>
      <c r="F123" s="24"/>
      <c r="G123" s="24"/>
      <c r="H123" s="24"/>
    </row>
    <row r="124" customHeight="1" spans="1:8">
      <c r="A124" s="27">
        <v>41277</v>
      </c>
      <c r="B124" s="28" t="s">
        <v>132</v>
      </c>
      <c r="C124" s="29" t="s">
        <v>10</v>
      </c>
      <c r="D124" s="28">
        <v>3934</v>
      </c>
      <c r="E124" s="30">
        <v>0.837966163786234</v>
      </c>
      <c r="F124" s="24"/>
      <c r="G124" s="24"/>
      <c r="H124" s="24"/>
    </row>
    <row r="125" customHeight="1" spans="1:8">
      <c r="A125" s="27">
        <v>41277</v>
      </c>
      <c r="B125" s="28" t="s">
        <v>133</v>
      </c>
      <c r="C125" s="29" t="s">
        <v>10</v>
      </c>
      <c r="D125" s="28">
        <v>8826</v>
      </c>
      <c r="E125" s="30">
        <v>0.832890998590048</v>
      </c>
      <c r="F125" s="24"/>
      <c r="G125" s="24"/>
      <c r="H125" s="24"/>
    </row>
    <row r="126" customHeight="1" spans="1:8">
      <c r="A126" s="27">
        <v>41277</v>
      </c>
      <c r="B126" s="28" t="s">
        <v>134</v>
      </c>
      <c r="C126" s="29" t="s">
        <v>10</v>
      </c>
      <c r="D126" s="28">
        <v>13443</v>
      </c>
      <c r="E126" s="30">
        <v>0.832327091316705</v>
      </c>
      <c r="F126" s="24"/>
      <c r="G126" s="24"/>
      <c r="H126" s="24"/>
    </row>
    <row r="127" customHeight="1" spans="1:8">
      <c r="A127" s="27">
        <v>41277</v>
      </c>
      <c r="B127" s="28" t="s">
        <v>135</v>
      </c>
      <c r="C127" s="29" t="s">
        <v>10</v>
      </c>
      <c r="D127" s="28">
        <v>6116</v>
      </c>
      <c r="E127" s="30">
        <v>0.837966163786234</v>
      </c>
      <c r="F127" s="24"/>
      <c r="G127" s="24"/>
      <c r="H127" s="24"/>
    </row>
    <row r="128" customHeight="1" spans="1:8">
      <c r="A128" s="27">
        <v>41334</v>
      </c>
      <c r="B128" s="28" t="s">
        <v>136</v>
      </c>
      <c r="C128" s="29" t="s">
        <v>10</v>
      </c>
      <c r="D128" s="28">
        <v>3284</v>
      </c>
      <c r="E128" s="30">
        <v>0.179886410629979</v>
      </c>
      <c r="F128" s="24"/>
      <c r="G128" s="24"/>
      <c r="H128" s="24"/>
    </row>
    <row r="129" customHeight="1" spans="1:8">
      <c r="A129" s="27">
        <v>41335</v>
      </c>
      <c r="B129" s="28" t="s">
        <v>137</v>
      </c>
      <c r="C129" s="29" t="s">
        <v>10</v>
      </c>
      <c r="D129" s="28">
        <v>6521</v>
      </c>
      <c r="E129" s="30">
        <v>0.221615546680172</v>
      </c>
      <c r="F129" s="24"/>
      <c r="G129" s="24"/>
      <c r="H129" s="24"/>
    </row>
    <row r="130" customHeight="1" spans="1:8">
      <c r="A130" s="27">
        <v>41336</v>
      </c>
      <c r="B130" s="28" t="s">
        <v>138</v>
      </c>
      <c r="C130" s="29" t="s">
        <v>10</v>
      </c>
      <c r="D130" s="28">
        <v>21166</v>
      </c>
      <c r="E130" s="30">
        <v>0.272931105849393</v>
      </c>
      <c r="F130" s="24"/>
      <c r="G130" s="24"/>
      <c r="H130" s="24"/>
    </row>
    <row r="131" customHeight="1" spans="1:8">
      <c r="A131" s="27">
        <v>41337</v>
      </c>
      <c r="B131" s="32" t="s">
        <v>139</v>
      </c>
      <c r="C131" s="29" t="s">
        <v>6</v>
      </c>
      <c r="D131" s="28">
        <v>10525</v>
      </c>
      <c r="E131" s="30">
        <v>0.319171499822428</v>
      </c>
      <c r="F131" s="24"/>
      <c r="G131" s="24"/>
      <c r="H131" s="24"/>
    </row>
    <row r="132" customHeight="1" spans="1:8">
      <c r="A132" s="27">
        <v>41338</v>
      </c>
      <c r="B132" s="28" t="s">
        <v>140</v>
      </c>
      <c r="C132" s="29" t="s">
        <v>8</v>
      </c>
      <c r="D132" s="28">
        <v>9373</v>
      </c>
      <c r="E132" s="30">
        <v>0.329885737422166</v>
      </c>
      <c r="F132" s="24"/>
      <c r="G132" s="24"/>
      <c r="H132" s="24"/>
    </row>
    <row r="133" customHeight="1" spans="1:8">
      <c r="A133" s="27">
        <v>41339</v>
      </c>
      <c r="B133" s="28" t="s">
        <v>141</v>
      </c>
      <c r="C133" s="29" t="s">
        <v>10</v>
      </c>
      <c r="D133" s="28">
        <v>2871</v>
      </c>
      <c r="E133" s="30">
        <v>0.329885737422166</v>
      </c>
      <c r="F133" s="24"/>
      <c r="G133" s="24"/>
      <c r="H133" s="24"/>
    </row>
    <row r="134" customHeight="1" spans="1:8">
      <c r="A134" s="27">
        <v>41340</v>
      </c>
      <c r="B134" s="28" t="s">
        <v>142</v>
      </c>
      <c r="C134" s="29" t="s">
        <v>12</v>
      </c>
      <c r="D134" s="28">
        <v>153</v>
      </c>
      <c r="E134" s="30">
        <v>0.358081099571881</v>
      </c>
      <c r="F134" s="24"/>
      <c r="G134" s="24"/>
      <c r="H134" s="24"/>
    </row>
    <row r="135" customHeight="1" spans="1:8">
      <c r="A135" s="27">
        <v>41277</v>
      </c>
      <c r="B135" s="28" t="s">
        <v>143</v>
      </c>
      <c r="C135" s="29" t="s">
        <v>14</v>
      </c>
      <c r="D135" s="28">
        <v>186</v>
      </c>
      <c r="E135" s="30">
        <v>0.364284079248776</v>
      </c>
      <c r="F135" s="24"/>
      <c r="G135" s="24"/>
      <c r="H135" s="24"/>
    </row>
    <row r="136" customHeight="1" spans="1:8">
      <c r="A136" s="27">
        <v>41277</v>
      </c>
      <c r="B136" s="28" t="s">
        <v>144</v>
      </c>
      <c r="C136" s="29" t="s">
        <v>14</v>
      </c>
      <c r="D136" s="28">
        <v>24797</v>
      </c>
      <c r="E136" s="30">
        <v>0.37274268795307</v>
      </c>
      <c r="F136" s="24"/>
      <c r="G136" s="24"/>
      <c r="H136" s="24"/>
    </row>
    <row r="137" customHeight="1" spans="1:8">
      <c r="A137" s="27">
        <v>41277</v>
      </c>
      <c r="B137" s="28" t="s">
        <v>145</v>
      </c>
      <c r="C137" s="29" t="s">
        <v>14</v>
      </c>
      <c r="D137" s="28">
        <v>7200</v>
      </c>
      <c r="E137" s="30">
        <v>0.390787719710414</v>
      </c>
      <c r="F137" s="24"/>
      <c r="G137" s="24"/>
      <c r="H137" s="24"/>
    </row>
    <row r="138" customHeight="1" spans="1:8">
      <c r="A138" s="27">
        <v>41277</v>
      </c>
      <c r="B138" s="28" t="s">
        <v>146</v>
      </c>
      <c r="C138" s="29" t="s">
        <v>14</v>
      </c>
      <c r="D138" s="28">
        <v>9045</v>
      </c>
      <c r="E138" s="30">
        <v>0.418813909856263</v>
      </c>
      <c r="F138" s="24"/>
      <c r="G138" s="24"/>
      <c r="H138" s="24"/>
    </row>
    <row r="139" customHeight="1" spans="1:8">
      <c r="A139" s="27">
        <v>41277</v>
      </c>
      <c r="B139" s="32" t="s">
        <v>147</v>
      </c>
      <c r="C139" s="29" t="s">
        <v>14</v>
      </c>
      <c r="D139" s="28">
        <v>50840</v>
      </c>
      <c r="E139" s="30">
        <v>0.0603380750808812</v>
      </c>
      <c r="F139" s="24"/>
      <c r="G139" s="24"/>
      <c r="H139" s="24"/>
    </row>
    <row r="140" customHeight="1" spans="1:8">
      <c r="A140" s="27">
        <v>41277</v>
      </c>
      <c r="B140" s="28" t="s">
        <v>148</v>
      </c>
      <c r="C140" s="29" t="s">
        <v>14</v>
      </c>
      <c r="D140" s="28">
        <v>281</v>
      </c>
      <c r="E140" s="30">
        <v>0.840221792747654</v>
      </c>
      <c r="F140" s="24"/>
      <c r="G140" s="24"/>
      <c r="H140" s="24"/>
    </row>
    <row r="141" customHeight="1" spans="1:8">
      <c r="A141" s="27">
        <v>41277</v>
      </c>
      <c r="B141" s="32" t="s">
        <v>149</v>
      </c>
      <c r="C141" s="29" t="s">
        <v>12</v>
      </c>
      <c r="D141" s="28">
        <v>10623</v>
      </c>
      <c r="E141" s="30">
        <v>0.840221792747655</v>
      </c>
      <c r="F141" s="24"/>
      <c r="G141" s="24"/>
      <c r="H141" s="24"/>
    </row>
    <row r="142" customHeight="1" spans="1:8">
      <c r="A142" s="27">
        <v>41277</v>
      </c>
      <c r="B142" s="28" t="s">
        <v>150</v>
      </c>
      <c r="C142" s="29" t="s">
        <v>12</v>
      </c>
      <c r="D142" s="28">
        <v>1182</v>
      </c>
      <c r="E142" s="30">
        <v>0.839093978266944</v>
      </c>
      <c r="F142" s="24"/>
      <c r="G142" s="24"/>
      <c r="H142" s="24"/>
    </row>
    <row r="143" customHeight="1" spans="1:8">
      <c r="A143" s="27">
        <v>41277</v>
      </c>
      <c r="B143" s="28" t="s">
        <v>151</v>
      </c>
      <c r="C143" s="29" t="s">
        <v>12</v>
      </c>
      <c r="D143" s="28">
        <v>23640</v>
      </c>
      <c r="E143" s="30">
        <v>0.837966163786234</v>
      </c>
      <c r="F143" s="24"/>
      <c r="G143" s="24"/>
      <c r="H143" s="24"/>
    </row>
    <row r="144" customHeight="1" spans="1:8">
      <c r="A144" s="27">
        <v>41277</v>
      </c>
      <c r="B144" s="28" t="s">
        <v>152</v>
      </c>
      <c r="C144" s="29" t="s">
        <v>12</v>
      </c>
      <c r="D144" s="28">
        <v>10284</v>
      </c>
      <c r="E144" s="30">
        <v>0.837966163786234</v>
      </c>
      <c r="F144" s="24"/>
      <c r="G144" s="24"/>
      <c r="H144" s="24"/>
    </row>
    <row r="145" customHeight="1" spans="1:8">
      <c r="A145" s="27">
        <v>41277</v>
      </c>
      <c r="B145" s="28" t="s">
        <v>153</v>
      </c>
      <c r="C145" s="29" t="s">
        <v>12</v>
      </c>
      <c r="D145" s="28">
        <v>232</v>
      </c>
      <c r="E145" s="30">
        <v>0.837966163786234</v>
      </c>
      <c r="F145" s="24"/>
      <c r="G145" s="24"/>
      <c r="H145" s="24"/>
    </row>
    <row r="146" customHeight="1" spans="1:8">
      <c r="A146" s="27">
        <v>41277</v>
      </c>
      <c r="B146" s="28" t="s">
        <v>154</v>
      </c>
      <c r="C146" s="29" t="s">
        <v>10</v>
      </c>
      <c r="D146" s="28">
        <v>6116</v>
      </c>
      <c r="E146" s="30">
        <v>0.837966163786234</v>
      </c>
      <c r="F146" s="24"/>
      <c r="G146" s="24"/>
      <c r="H146" s="24"/>
    </row>
    <row r="147" customHeight="1" spans="1:8">
      <c r="A147" s="27">
        <v>41277</v>
      </c>
      <c r="B147" s="28" t="s">
        <v>155</v>
      </c>
      <c r="C147" s="29" t="s">
        <v>10</v>
      </c>
      <c r="D147" s="28">
        <v>3934</v>
      </c>
      <c r="E147" s="30">
        <v>0.837966163786234</v>
      </c>
      <c r="F147" s="24"/>
      <c r="G147" s="24"/>
      <c r="H147" s="24"/>
    </row>
    <row r="148" customHeight="1" spans="1:8">
      <c r="A148" s="27">
        <v>41277</v>
      </c>
      <c r="B148" s="28" t="s">
        <v>156</v>
      </c>
      <c r="C148" s="29" t="s">
        <v>10</v>
      </c>
      <c r="D148" s="28">
        <v>8826</v>
      </c>
      <c r="E148" s="30">
        <v>0.832890998590048</v>
      </c>
      <c r="F148" s="24"/>
      <c r="G148" s="24"/>
      <c r="H148" s="24"/>
    </row>
    <row r="149" customHeight="1" spans="1:8">
      <c r="A149" s="27">
        <v>41277</v>
      </c>
      <c r="B149" s="28" t="s">
        <v>157</v>
      </c>
      <c r="C149" s="29" t="s">
        <v>10</v>
      </c>
      <c r="D149" s="28">
        <v>13443</v>
      </c>
      <c r="E149" s="30">
        <v>0.832327091316705</v>
      </c>
      <c r="F149" s="24"/>
      <c r="G149" s="24"/>
      <c r="H149" s="24"/>
    </row>
    <row r="150" customHeight="1" spans="1:8">
      <c r="A150" s="27">
        <v>41277</v>
      </c>
      <c r="B150" s="28" t="s">
        <v>158</v>
      </c>
      <c r="C150" s="29" t="s">
        <v>10</v>
      </c>
      <c r="D150" s="28">
        <v>6116</v>
      </c>
      <c r="E150" s="30">
        <v>0.837966163786234</v>
      </c>
      <c r="F150" s="24"/>
      <c r="G150" s="24"/>
      <c r="H150" s="24"/>
    </row>
    <row r="151" customHeight="1" spans="1:8">
      <c r="A151" s="27">
        <v>41334</v>
      </c>
      <c r="B151" s="28" t="s">
        <v>159</v>
      </c>
      <c r="C151" s="29" t="s">
        <v>10</v>
      </c>
      <c r="D151" s="28">
        <v>3284</v>
      </c>
      <c r="E151" s="30">
        <v>0.179886410629979</v>
      </c>
      <c r="F151" s="24"/>
      <c r="G151" s="24"/>
      <c r="H151" s="24"/>
    </row>
    <row r="152" customHeight="1" spans="1:8">
      <c r="A152" s="27">
        <v>41335</v>
      </c>
      <c r="B152" s="28" t="s">
        <v>160</v>
      </c>
      <c r="C152" s="29" t="s">
        <v>10</v>
      </c>
      <c r="D152" s="28">
        <v>6521</v>
      </c>
      <c r="E152" s="30">
        <v>0.221615546680172</v>
      </c>
      <c r="F152" s="24"/>
      <c r="G152" s="24"/>
      <c r="H152" s="24"/>
    </row>
    <row r="153" customHeight="1" spans="1:8">
      <c r="A153" s="27">
        <v>41336</v>
      </c>
      <c r="B153" s="28" t="s">
        <v>161</v>
      </c>
      <c r="C153" s="29" t="s">
        <v>10</v>
      </c>
      <c r="D153" s="28">
        <v>21166</v>
      </c>
      <c r="E153" s="30">
        <v>0.272931105849393</v>
      </c>
      <c r="F153" s="24"/>
      <c r="G153" s="24"/>
      <c r="H153" s="24"/>
    </row>
    <row r="154" customHeight="1" spans="1:8">
      <c r="A154" s="27">
        <v>41337</v>
      </c>
      <c r="B154" s="32" t="s">
        <v>162</v>
      </c>
      <c r="C154" s="29" t="s">
        <v>6</v>
      </c>
      <c r="D154" s="28">
        <v>10525</v>
      </c>
      <c r="E154" s="30">
        <v>0.319171499822428</v>
      </c>
      <c r="F154" s="24"/>
      <c r="G154" s="24"/>
      <c r="H154" s="24"/>
    </row>
    <row r="155" customHeight="1" spans="1:8">
      <c r="A155" s="27">
        <v>41338</v>
      </c>
      <c r="B155" s="28" t="s">
        <v>163</v>
      </c>
      <c r="C155" s="29" t="s">
        <v>8</v>
      </c>
      <c r="D155" s="28">
        <v>9373</v>
      </c>
      <c r="E155" s="30">
        <v>0.329885737422166</v>
      </c>
      <c r="F155" s="24"/>
      <c r="G155" s="24"/>
      <c r="H155" s="24"/>
    </row>
    <row r="156" customHeight="1" spans="1:8">
      <c r="A156" s="27">
        <v>41339</v>
      </c>
      <c r="B156" s="28" t="s">
        <v>164</v>
      </c>
      <c r="C156" s="29" t="s">
        <v>10</v>
      </c>
      <c r="D156" s="28">
        <v>2871</v>
      </c>
      <c r="E156" s="30">
        <v>0.329885737422166</v>
      </c>
      <c r="F156" s="24"/>
      <c r="G156" s="24"/>
      <c r="H156" s="24"/>
    </row>
    <row r="157" customHeight="1" spans="1:8">
      <c r="A157" s="27">
        <v>41340</v>
      </c>
      <c r="B157" s="28" t="s">
        <v>165</v>
      </c>
      <c r="C157" s="29" t="s">
        <v>12</v>
      </c>
      <c r="D157" s="28">
        <v>153</v>
      </c>
      <c r="E157" s="30">
        <v>0.358081099571881</v>
      </c>
      <c r="F157" s="24"/>
      <c r="G157" s="24"/>
      <c r="H157" s="24"/>
    </row>
    <row r="158" customHeight="1" spans="1:8">
      <c r="A158" s="27">
        <v>41277</v>
      </c>
      <c r="B158" s="28" t="s">
        <v>166</v>
      </c>
      <c r="C158" s="29" t="s">
        <v>14</v>
      </c>
      <c r="D158" s="28">
        <v>186</v>
      </c>
      <c r="E158" s="30">
        <v>0.364284079248776</v>
      </c>
      <c r="F158" s="24"/>
      <c r="G158" s="24"/>
      <c r="H158" s="24"/>
    </row>
    <row r="159" customHeight="1" spans="1:8">
      <c r="A159" s="27">
        <v>41277</v>
      </c>
      <c r="B159" s="28" t="s">
        <v>167</v>
      </c>
      <c r="C159" s="29" t="s">
        <v>14</v>
      </c>
      <c r="D159" s="28">
        <v>24797</v>
      </c>
      <c r="E159" s="30">
        <v>0.37274268795307</v>
      </c>
      <c r="F159" s="24"/>
      <c r="G159" s="24"/>
      <c r="H159" s="24"/>
    </row>
    <row r="160" customHeight="1" spans="1:8">
      <c r="A160" s="27">
        <v>41277</v>
      </c>
      <c r="B160" s="28" t="s">
        <v>168</v>
      </c>
      <c r="C160" s="29" t="s">
        <v>14</v>
      </c>
      <c r="D160" s="28">
        <v>7200</v>
      </c>
      <c r="E160" s="30">
        <v>0.390787719710414</v>
      </c>
      <c r="F160" s="24"/>
      <c r="G160" s="24"/>
      <c r="H160" s="24"/>
    </row>
    <row r="161" customHeight="1" spans="1:8">
      <c r="A161" s="27">
        <v>41277</v>
      </c>
      <c r="B161" s="28" t="s">
        <v>169</v>
      </c>
      <c r="C161" s="29" t="s">
        <v>14</v>
      </c>
      <c r="D161" s="28">
        <v>9045</v>
      </c>
      <c r="E161" s="30">
        <v>0.418813909856263</v>
      </c>
      <c r="F161" s="24"/>
      <c r="G161" s="24"/>
      <c r="H161" s="24"/>
    </row>
    <row r="162" customHeight="1" spans="1:8">
      <c r="A162" s="27">
        <v>41277</v>
      </c>
      <c r="B162" s="32" t="s">
        <v>170</v>
      </c>
      <c r="C162" s="29" t="s">
        <v>14</v>
      </c>
      <c r="D162" s="28">
        <v>50840</v>
      </c>
      <c r="E162" s="30">
        <v>0.0603380750808812</v>
      </c>
      <c r="F162" s="24"/>
      <c r="G162" s="24"/>
      <c r="H162" s="24"/>
    </row>
    <row r="163" customHeight="1" spans="1:8">
      <c r="A163" s="27">
        <v>41277</v>
      </c>
      <c r="B163" s="28" t="s">
        <v>171</v>
      </c>
      <c r="C163" s="29" t="s">
        <v>14</v>
      </c>
      <c r="D163" s="28">
        <v>281</v>
      </c>
      <c r="E163" s="30">
        <v>0.840221792747654</v>
      </c>
      <c r="F163" s="24"/>
      <c r="G163" s="24"/>
      <c r="H163" s="24"/>
    </row>
    <row r="164" customHeight="1" spans="1:8">
      <c r="A164" s="27">
        <v>41277</v>
      </c>
      <c r="B164" s="32" t="s">
        <v>172</v>
      </c>
      <c r="C164" s="29" t="s">
        <v>12</v>
      </c>
      <c r="D164" s="28">
        <v>10623</v>
      </c>
      <c r="E164" s="30">
        <v>0.840221792747655</v>
      </c>
      <c r="F164" s="24"/>
      <c r="G164" s="24"/>
      <c r="H164" s="24"/>
    </row>
    <row r="165" customHeight="1" spans="1:8">
      <c r="A165" s="27">
        <v>41277</v>
      </c>
      <c r="B165" s="28" t="s">
        <v>173</v>
      </c>
      <c r="C165" s="29" t="s">
        <v>12</v>
      </c>
      <c r="D165" s="28">
        <v>1182</v>
      </c>
      <c r="E165" s="30">
        <v>0.839093978266944</v>
      </c>
      <c r="F165" s="24"/>
      <c r="G165" s="24"/>
      <c r="H165" s="24"/>
    </row>
    <row r="166" customHeight="1" spans="1:8">
      <c r="A166" s="27">
        <v>41277</v>
      </c>
      <c r="B166" s="28" t="s">
        <v>174</v>
      </c>
      <c r="C166" s="29" t="s">
        <v>12</v>
      </c>
      <c r="D166" s="28">
        <v>23640</v>
      </c>
      <c r="E166" s="30">
        <v>0.837966163786234</v>
      </c>
      <c r="F166" s="24"/>
      <c r="G166" s="24"/>
      <c r="H166" s="24"/>
    </row>
    <row r="167" customHeight="1" spans="1:8">
      <c r="A167" s="27">
        <v>41277</v>
      </c>
      <c r="B167" s="28" t="s">
        <v>175</v>
      </c>
      <c r="C167" s="29" t="s">
        <v>12</v>
      </c>
      <c r="D167" s="28">
        <v>10284</v>
      </c>
      <c r="E167" s="30">
        <v>0.837966163786234</v>
      </c>
      <c r="F167" s="24"/>
      <c r="G167" s="24"/>
      <c r="H167" s="24"/>
    </row>
    <row r="168" customHeight="1" spans="1:8">
      <c r="A168" s="27">
        <v>41277</v>
      </c>
      <c r="B168" s="28" t="s">
        <v>176</v>
      </c>
      <c r="C168" s="29" t="s">
        <v>12</v>
      </c>
      <c r="D168" s="28">
        <v>232</v>
      </c>
      <c r="E168" s="30">
        <v>0.837966163786234</v>
      </c>
      <c r="F168" s="24"/>
      <c r="G168" s="24"/>
      <c r="H168" s="24"/>
    </row>
    <row r="169" customHeight="1" spans="1:8">
      <c r="A169" s="27">
        <v>41277</v>
      </c>
      <c r="B169" s="28" t="s">
        <v>177</v>
      </c>
      <c r="C169" s="29" t="s">
        <v>10</v>
      </c>
      <c r="D169" s="28">
        <v>6116</v>
      </c>
      <c r="E169" s="30">
        <v>0.837966163786234</v>
      </c>
      <c r="F169" s="24"/>
      <c r="G169" s="24"/>
      <c r="H169" s="24"/>
    </row>
    <row r="170" customHeight="1" spans="1:8">
      <c r="A170" s="27">
        <v>41277</v>
      </c>
      <c r="B170" s="28" t="s">
        <v>178</v>
      </c>
      <c r="C170" s="29" t="s">
        <v>10</v>
      </c>
      <c r="D170" s="28">
        <v>3934</v>
      </c>
      <c r="E170" s="30">
        <v>0.837966163786234</v>
      </c>
      <c r="F170" s="24"/>
      <c r="G170" s="24"/>
      <c r="H170" s="24"/>
    </row>
    <row r="171" customHeight="1" spans="1:8">
      <c r="A171" s="27">
        <v>41277</v>
      </c>
      <c r="B171" s="28" t="s">
        <v>179</v>
      </c>
      <c r="C171" s="29" t="s">
        <v>10</v>
      </c>
      <c r="D171" s="28">
        <v>8826</v>
      </c>
      <c r="E171" s="30">
        <v>0.832890998590048</v>
      </c>
      <c r="F171" s="24"/>
      <c r="G171" s="24"/>
      <c r="H171" s="24"/>
    </row>
    <row r="172" customHeight="1" spans="1:8">
      <c r="A172" s="27">
        <v>41277</v>
      </c>
      <c r="B172" s="28" t="s">
        <v>180</v>
      </c>
      <c r="C172" s="29" t="s">
        <v>10</v>
      </c>
      <c r="D172" s="28">
        <v>13443</v>
      </c>
      <c r="E172" s="30">
        <v>0.832327091316705</v>
      </c>
      <c r="F172" s="24"/>
      <c r="G172" s="24"/>
      <c r="H172" s="24"/>
    </row>
    <row r="173" customHeight="1" spans="1:8">
      <c r="A173" s="27">
        <v>41277</v>
      </c>
      <c r="B173" s="28" t="s">
        <v>181</v>
      </c>
      <c r="C173" s="29" t="s">
        <v>10</v>
      </c>
      <c r="D173" s="28">
        <v>6116</v>
      </c>
      <c r="E173" s="30">
        <v>0.837966163786234</v>
      </c>
      <c r="F173" s="24"/>
      <c r="G173" s="24"/>
      <c r="H173" s="24"/>
    </row>
  </sheetData>
  <pageMargins left="0.75" right="0.75" top="1" bottom="1" header="0.5" footer="0.5"/>
  <pageSetup paperSize="9" firstPageNumber="4294963191" orientation="portrait" useFirstPageNumber="1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showGridLines="0" tabSelected="1" workbookViewId="0">
      <selection activeCell="H17" sqref="H17"/>
    </sheetView>
  </sheetViews>
  <sheetFormatPr defaultColWidth="9" defaultRowHeight="12"/>
  <cols>
    <col min="1" max="1" width="18.25" style="2" customWidth="1"/>
    <col min="2" max="2" width="5.75" style="2" customWidth="1"/>
    <col min="3" max="4" width="9.125" style="2" customWidth="1"/>
    <col min="5" max="5" width="16.875" style="2" customWidth="1"/>
    <col min="6" max="6" width="17.125" style="2" customWidth="1"/>
    <col min="7" max="7" width="12.25" style="2" customWidth="1"/>
    <col min="8" max="8" width="4.5" style="2" customWidth="1"/>
    <col min="9" max="9" width="8.25" style="2" customWidth="1"/>
    <col min="10" max="16384" width="9" style="2"/>
  </cols>
  <sheetData>
    <row r="1" ht="25.5" customHeight="1" spans="1:8">
      <c r="A1" s="4" t="s">
        <v>182</v>
      </c>
      <c r="B1" s="4"/>
      <c r="C1" s="4"/>
      <c r="D1" s="4"/>
      <c r="E1" s="4"/>
      <c r="F1" s="4"/>
      <c r="G1" s="20" t="s">
        <v>183</v>
      </c>
      <c r="H1" s="19">
        <v>1</v>
      </c>
    </row>
    <row r="2" ht="15" customHeight="1" spans="1:8">
      <c r="A2" s="6"/>
      <c r="E2" s="7" t="s">
        <v>184</v>
      </c>
      <c r="F2" s="22">
        <f ca="1">OFFSET(记录!A$1,MOD(ROW(1:1),12)+20+INT(ROW(1:1)/12)*5+($H$1-1)*20,)</f>
        <v>41297</v>
      </c>
      <c r="G2" s="20" t="s">
        <v>185</v>
      </c>
      <c r="H2" s="21">
        <f>ROUNDUP(COUNTA(记录!A:A)/20,0)</f>
        <v>9</v>
      </c>
    </row>
    <row r="3" s="1" customFormat="1" ht="15" customHeight="1" spans="1:9">
      <c r="A3" s="9" t="s">
        <v>186</v>
      </c>
      <c r="B3" s="9" t="s">
        <v>2</v>
      </c>
      <c r="C3" s="9" t="s">
        <v>3</v>
      </c>
      <c r="D3" s="9" t="s">
        <v>4</v>
      </c>
      <c r="E3" s="9" t="s">
        <v>187</v>
      </c>
      <c r="F3" s="9" t="s">
        <v>188</v>
      </c>
      <c r="H3" s="2"/>
      <c r="I3" s="2"/>
    </row>
    <row r="4" ht="15" customHeight="1" spans="1:6">
      <c r="A4" s="10" t="str">
        <f ca="1">OFFSET(记录!$A$1,MOD(ROW(1:1),12)+INT(ROW(1:1)/12)*5+($H$1-1)*20,COLUMN(A2))</f>
        <v>底板-1</v>
      </c>
      <c r="B4" s="11" t="str">
        <f ca="1">OFFSET(记录!$A$1,MOD(ROW(1:1),12)+INT(ROW(1:1)/12)*5+($H$1-1)*20,COLUMN(B2))</f>
        <v>件</v>
      </c>
      <c r="C4" s="11">
        <f ca="1">OFFSET(记录!$A$1,MOD(ROW(1:1),12)+INT(ROW(1:1)/12)*5+($H$1-1)*20,COLUMN(C2))</f>
        <v>20926</v>
      </c>
      <c r="D4" s="23">
        <f ca="1">OFFSET(记录!$A$1,MOD(ROW(1:1),12)+INT(ROW(1:1)/12)*5+($H$1-1)*20,COLUMN(D2))</f>
        <v>2.953621728065</v>
      </c>
      <c r="E4" s="12">
        <f ca="1">ROUND(C4*D4,2)</f>
        <v>61807.49</v>
      </c>
      <c r="F4" s="13"/>
    </row>
    <row r="5" ht="15" customHeight="1" spans="1:6">
      <c r="A5" s="10" t="str">
        <f ca="1">OFFSET(记录!$A$1,MOD(ROW(2:2),12)+INT(ROW(2:2)/12)*5+($H$1-1)*20,COLUMN(A3))</f>
        <v>发热盘定位板-2</v>
      </c>
      <c r="B5" s="11" t="str">
        <f ca="1">OFFSET(记录!$A$1,MOD(ROW(2:2),12)+INT(ROW(2:2)/12)*5+($H$1-1)*20,COLUMN(B3))</f>
        <v>张</v>
      </c>
      <c r="C5" s="11">
        <f ca="1">OFFSET(记录!$A$1,MOD(ROW(2:2),12)+INT(ROW(2:2)/12)*5+($H$1-1)*20,COLUMN(C3))</f>
        <v>38931</v>
      </c>
      <c r="D5" s="23">
        <f ca="1">OFFSET(记录!$A$1,MOD(ROW(2:2),12)+INT(ROW(2:2)/12)*5+($H$1-1)*20,COLUMN(D3))</f>
        <v>1.562897382452</v>
      </c>
      <c r="E5" s="12">
        <f ca="1" t="shared" ref="E5:E8" si="0">ROUND(C5*D5,2)</f>
        <v>60845.16</v>
      </c>
      <c r="F5" s="13"/>
    </row>
    <row r="6" ht="15" customHeight="1" spans="1:6">
      <c r="A6" s="10" t="str">
        <f ca="1">OFFSET(记录!$A$1,MOD(ROW(3:3),12)+INT(ROW(3:3)/12)*5+($H$1-1)*20,COLUMN(A4))</f>
        <v>壶身定位板-3</v>
      </c>
      <c r="B6" s="11" t="str">
        <f ca="1">OFFSET(记录!$A$1,MOD(ROW(3:3),12)+INT(ROW(3:3)/12)*5+($H$1-1)*20,COLUMN(B4))</f>
        <v>个</v>
      </c>
      <c r="C6" s="11">
        <f ca="1">OFFSET(记录!$A$1,MOD(ROW(3:3),12)+INT(ROW(3:3)/12)*5+($H$1-1)*20,COLUMN(C4))</f>
        <v>39939</v>
      </c>
      <c r="D6" s="23">
        <f ca="1">OFFSET(记录!$A$1,MOD(ROW(3:3),12)+INT(ROW(3:3)/12)*5+($H$1-1)*20,COLUMN(D4))</f>
        <v>1.367535212944</v>
      </c>
      <c r="E6" s="12">
        <f ca="1" t="shared" si="0"/>
        <v>54617.99</v>
      </c>
      <c r="F6" s="13"/>
    </row>
    <row r="7" ht="15" customHeight="1" spans="1:6">
      <c r="A7" s="10" t="str">
        <f ca="1">OFFSET(记录!$A$1,MOD(ROW(4:4),12)+INT(ROW(4:4)/12)*5+($H$1-1)*20,COLUMN(A5))</f>
        <v>电磁炉检大小物-4</v>
      </c>
      <c r="B7" s="11" t="str">
        <f ca="1">OFFSET(记录!$A$1,MOD(ROW(4:4),12)+INT(ROW(4:4)/12)*5+($H$1-1)*20,COLUMN(B5))</f>
        <v>套</v>
      </c>
      <c r="C7" s="11">
        <f ca="1">OFFSET(记录!$A$1,MOD(ROW(4:4),12)+INT(ROW(4:4)/12)*5+($H$1-1)*20,COLUMN(C5))</f>
        <v>17451</v>
      </c>
      <c r="D7" s="23">
        <f ca="1">OFFSET(记录!$A$1,MOD(ROW(4:4),12)+INT(ROW(4:4)/12)*5+($H$1-1)*20,COLUMN(D5))</f>
        <v>1.976810867331</v>
      </c>
      <c r="E7" s="12">
        <f ca="1" t="shared" si="0"/>
        <v>34497.33</v>
      </c>
      <c r="F7" s="13"/>
    </row>
    <row r="8" ht="15" customHeight="1" spans="1:6">
      <c r="A8" s="10" t="str">
        <f ca="1">OFFSET(记录!$A$1,MOD(ROW(5:5),12)+INT(ROW(5:5)/12)*5+($H$1-1)*20,COLUMN(A6))</f>
        <v>棍子-5</v>
      </c>
      <c r="B8" s="11" t="str">
        <f ca="1">OFFSET(记录!$A$1,MOD(ROW(5:5),12)+INT(ROW(5:5)/12)*5+($H$1-1)*20,COLUMN(B6))</f>
        <v>组</v>
      </c>
      <c r="C8" s="11">
        <f ca="1">OFFSET(记录!$A$1,MOD(ROW(5:5),12)+INT(ROW(5:5)/12)*5+($H$1-1)*20,COLUMN(C6))</f>
        <v>66517</v>
      </c>
      <c r="D8" s="23">
        <f ca="1">OFFSET(记录!$A$1,MOD(ROW(5:5),12)+INT(ROW(5:5)/12)*5+($H$1-1)*20,COLUMN(D6))</f>
        <v>1.172173036839</v>
      </c>
      <c r="E8" s="12">
        <f ca="1" t="shared" si="0"/>
        <v>77969.43</v>
      </c>
      <c r="F8" s="13"/>
    </row>
    <row r="9" ht="15" customHeight="1" spans="1:6">
      <c r="A9" s="11" t="s">
        <v>189</v>
      </c>
      <c r="B9" s="10"/>
      <c r="C9" s="10"/>
      <c r="D9" s="12"/>
      <c r="E9" s="12">
        <f ca="1">SUM(E4:E8)</f>
        <v>289737.4</v>
      </c>
      <c r="F9" s="10"/>
    </row>
    <row r="10" ht="15" customHeight="1" spans="1:6">
      <c r="A10" s="11"/>
      <c r="B10" s="14"/>
      <c r="C10" s="14"/>
      <c r="D10" s="14"/>
      <c r="E10" s="14"/>
      <c r="F10" s="14"/>
    </row>
    <row r="11" ht="15" customHeight="1" spans="1:6">
      <c r="A11" s="15"/>
      <c r="E11" s="16"/>
      <c r="F11" s="5"/>
    </row>
    <row r="12" ht="17.25" customHeight="1"/>
    <row r="13" ht="25.5" customHeight="1" spans="1:7">
      <c r="A13" s="4" t="s">
        <v>182</v>
      </c>
      <c r="B13" s="4"/>
      <c r="C13" s="4"/>
      <c r="D13" s="4"/>
      <c r="E13" s="4"/>
      <c r="F13" s="4"/>
      <c r="G13" s="18"/>
    </row>
    <row r="14" ht="15" customHeight="1" spans="1:6">
      <c r="A14" s="6"/>
      <c r="E14" s="7" t="s">
        <v>184</v>
      </c>
      <c r="F14" s="22">
        <f ca="1">OFFSET(记录!A$1,MOD(ROW(13:13),12)+20+INT(ROW(13:13)/12)*5+($H$1-1)*20,)</f>
        <v>41302</v>
      </c>
    </row>
    <row r="15" s="1" customFormat="1" ht="15" customHeight="1" spans="1:10">
      <c r="A15" s="9" t="s">
        <v>186</v>
      </c>
      <c r="B15" s="9" t="s">
        <v>2</v>
      </c>
      <c r="C15" s="9" t="s">
        <v>3</v>
      </c>
      <c r="D15" s="9" t="s">
        <v>4</v>
      </c>
      <c r="E15" s="9" t="s">
        <v>187</v>
      </c>
      <c r="F15" s="9" t="s">
        <v>188</v>
      </c>
      <c r="H15" s="2"/>
      <c r="I15" s="2"/>
      <c r="J15" s="2"/>
    </row>
    <row r="16" ht="15" customHeight="1" spans="1:6">
      <c r="A16" s="10" t="str">
        <f ca="1">OFFSET(记录!$A$1,MOD(ROW(13:13),12)+INT(ROW(13:13)/12)*5+($H$1-1)*20,COLUMN(A14))</f>
        <v>整平模具-6</v>
      </c>
      <c r="B16" s="11" t="str">
        <f ca="1">OFFSET(记录!$A$1,MOD(ROW(13:13),12)+INT(ROW(13:13)/12)*5+($H$1-1)*20,COLUMN(B14))</f>
        <v>组</v>
      </c>
      <c r="C16" s="11">
        <f ca="1">OFFSET(记录!$A$1,MOD(ROW(13:13),12)+INT(ROW(13:13)/12)*5+($H$1-1)*20,COLUMN(C14))</f>
        <v>32478</v>
      </c>
      <c r="D16" s="23">
        <f ca="1">OFFSET(记录!$A$1,MOD(ROW(13:13),12)+INT(ROW(13:13)/12)*5+($H$1-1)*20,COLUMN(D14))</f>
        <v>1.07243456694</v>
      </c>
      <c r="E16" s="12">
        <f ca="1">ROUND(C16*D16,2)</f>
        <v>34830.53</v>
      </c>
      <c r="F16" s="13"/>
    </row>
    <row r="17" ht="15" customHeight="1" spans="1:6">
      <c r="A17" s="10" t="str">
        <f ca="1">OFFSET(记录!$A$1,MOD(ROW(14:14),12)+INT(ROW(14:14)/12)*5+($H$1-1)*20,COLUMN(A15))</f>
        <v>后壳FD4011-7</v>
      </c>
      <c r="B17" s="11" t="str">
        <f ca="1">OFFSET(记录!$A$1,MOD(ROW(14:14),12)+INT(ROW(14:14)/12)*5+($H$1-1)*20,COLUMN(B15))</f>
        <v>组</v>
      </c>
      <c r="C17" s="11">
        <f ca="1">OFFSET(记录!$A$1,MOD(ROW(14:14),12)+INT(ROW(14:14)/12)*5+($H$1-1)*20,COLUMN(C15))</f>
        <v>21162</v>
      </c>
      <c r="D17" s="23">
        <f ca="1">OFFSET(记录!$A$1,MOD(ROW(14:14),12)+INT(ROW(14:14)/12)*5+($H$1-1)*20,COLUMN(D15))</f>
        <v>1.688692120965</v>
      </c>
      <c r="E17" s="12">
        <f ca="1" t="shared" ref="E17:E20" si="1">ROUND(C17*D17,2)</f>
        <v>35736.1</v>
      </c>
      <c r="F17" s="13"/>
    </row>
    <row r="18" ht="15" customHeight="1" spans="1:6">
      <c r="A18" s="10" t="str">
        <f ca="1">OFFSET(记录!$A$1,MOD(ROW(15:15),12)+INT(ROW(15:15)/12)*5+($H$1-1)*20,COLUMN(A16))</f>
        <v>后壳FD401２-8</v>
      </c>
      <c r="B18" s="11" t="str">
        <f ca="1">OFFSET(记录!$A$1,MOD(ROW(15:15),12)+INT(ROW(15:15)/12)*5+($H$1-1)*20,COLUMN(B16))</f>
        <v>组</v>
      </c>
      <c r="C18" s="11">
        <f ca="1">OFFSET(记录!$A$1,MOD(ROW(15:15),12)+INT(ROW(15:15)/12)*5+($H$1-1)*20,COLUMN(C16))</f>
        <v>39778</v>
      </c>
      <c r="D18" s="23">
        <f ca="1">OFFSET(记录!$A$1,MOD(ROW(15:15),12)+INT(ROW(15:15)/12)*5+($H$1-1)*20,COLUMN(D16))</f>
        <v>0.688692120965</v>
      </c>
      <c r="E18" s="12">
        <f ca="1" t="shared" si="1"/>
        <v>27394.8</v>
      </c>
      <c r="F18" s="13"/>
    </row>
    <row r="19" ht="15" customHeight="1" spans="1:6">
      <c r="A19" s="10" t="str">
        <f ca="1">OFFSET(记录!$A$1,MOD(ROW(16:16),12)+INT(ROW(16:16)/12)*5+($H$1-1)*20,COLUMN(A17))</f>
        <v>后壳FD401０-9</v>
      </c>
      <c r="B19" s="11" t="str">
        <f ca="1">OFFSET(记录!$A$1,MOD(ROW(16:16),12)+INT(ROW(16:16)/12)*5+($H$1-1)*20,COLUMN(B17))</f>
        <v>组</v>
      </c>
      <c r="C19" s="11">
        <f ca="1">OFFSET(记录!$A$1,MOD(ROW(16:16),12)+INT(ROW(16:16)/12)*5+($H$1-1)*20,COLUMN(C17))</f>
        <v>71718</v>
      </c>
      <c r="D19" s="23">
        <f ca="1">OFFSET(记录!$A$1,MOD(ROW(16:16),12)+INT(ROW(16:16)/12)*5+($H$1-1)*20,COLUMN(D17))</f>
        <v>0.688692120965</v>
      </c>
      <c r="E19" s="12">
        <f ca="1" t="shared" si="1"/>
        <v>49391.62</v>
      </c>
      <c r="F19" s="13"/>
    </row>
    <row r="20" ht="15" customHeight="1" spans="1:6">
      <c r="A20" s="10" t="str">
        <f ca="1">OFFSET(记录!$A$1,MOD(ROW(17:17),12)+INT(ROW(17:17)/12)*5+($H$1-1)*20,COLUMN(A18))</f>
        <v>前壳KYTJ-10</v>
      </c>
      <c r="B20" s="11" t="str">
        <f ca="1">OFFSET(记录!$A$1,MOD(ROW(17:17),12)+INT(ROW(17:17)/12)*5+($H$1-1)*20,COLUMN(B18))</f>
        <v>组</v>
      </c>
      <c r="C20" s="11">
        <f ca="1">OFFSET(记录!$A$1,MOD(ROW(17:17),12)+INT(ROW(17:17)/12)*5+($H$1-1)*20,COLUMN(C18))</f>
        <v>70137</v>
      </c>
      <c r="D20" s="23">
        <f ca="1">OFFSET(记录!$A$1,MOD(ROW(17:17),12)+INT(ROW(17:17)/12)*5+($H$1-1)*20,COLUMN(D18))</f>
        <v>1.251589516613</v>
      </c>
      <c r="E20" s="12">
        <f ca="1" t="shared" si="1"/>
        <v>87782.73</v>
      </c>
      <c r="F20" s="13"/>
    </row>
    <row r="21" ht="15" customHeight="1" spans="1:6">
      <c r="A21" s="11" t="s">
        <v>189</v>
      </c>
      <c r="B21" s="10"/>
      <c r="C21" s="10"/>
      <c r="D21" s="12"/>
      <c r="E21" s="12">
        <f ca="1">SUM(E16:E20)</f>
        <v>235135.78</v>
      </c>
      <c r="F21" s="10"/>
    </row>
    <row r="22" ht="15" customHeight="1" spans="1:6">
      <c r="A22" s="11"/>
      <c r="B22" s="14"/>
      <c r="C22" s="14"/>
      <c r="D22" s="14"/>
      <c r="E22" s="14"/>
      <c r="F22" s="14"/>
    </row>
    <row r="23" ht="15" customHeight="1" spans="1:6">
      <c r="A23" s="15"/>
      <c r="E23" s="16"/>
      <c r="F23" s="5"/>
    </row>
    <row r="24" ht="17.25" customHeight="1"/>
    <row r="25" ht="25.5" customHeight="1" spans="1:7">
      <c r="A25" s="4" t="s">
        <v>182</v>
      </c>
      <c r="B25" s="4"/>
      <c r="C25" s="4"/>
      <c r="D25" s="4"/>
      <c r="E25" s="4"/>
      <c r="F25" s="4"/>
      <c r="G25" s="18"/>
    </row>
    <row r="26" ht="15" customHeight="1" spans="1:6">
      <c r="A26" s="6"/>
      <c r="E26" s="7" t="s">
        <v>184</v>
      </c>
      <c r="F26" s="22">
        <f ca="1">OFFSET(记录!A$1,MOD(ROW(25:25),12)+20+INT(ROW(25:25)/12)*5+($H$1-1)*20,)</f>
        <v>41307</v>
      </c>
    </row>
    <row r="27" s="1" customFormat="1" ht="15" customHeight="1" spans="1:10">
      <c r="A27" s="9" t="s">
        <v>186</v>
      </c>
      <c r="B27" s="9" t="s">
        <v>2</v>
      </c>
      <c r="C27" s="9" t="s">
        <v>3</v>
      </c>
      <c r="D27" s="9" t="s">
        <v>4</v>
      </c>
      <c r="E27" s="9" t="s">
        <v>187</v>
      </c>
      <c r="F27" s="9" t="s">
        <v>188</v>
      </c>
      <c r="H27" s="2"/>
      <c r="I27" s="2"/>
      <c r="J27" s="2"/>
    </row>
    <row r="28" ht="15" customHeight="1" spans="1:6">
      <c r="A28" s="10" t="str">
        <f ca="1">OFFSET(记录!$A$1,MOD(ROW(25:25),12)+INT(ROW(25:25)/12)*5+($H$1-1)*20,COLUMN(A26))</f>
        <v>后壳KYTJ-11</v>
      </c>
      <c r="B28" s="11" t="str">
        <f ca="1">OFFSET(记录!$A$1,MOD(ROW(25:25),12)+INT(ROW(25:25)/12)*5+($H$1-1)*20,COLUMN(B26))</f>
        <v>套</v>
      </c>
      <c r="C28" s="11">
        <f ca="1">OFFSET(记录!$A$1,MOD(ROW(25:25),12)+INT(ROW(25:25)/12)*5+($H$1-1)*20,COLUMN(C26))</f>
        <v>30271</v>
      </c>
      <c r="D28" s="23">
        <f ca="1">OFFSET(记录!$A$1,MOD(ROW(25:25),12)+INT(ROW(25:25)/12)*5+($H$1-1)*20,COLUMN(D26))</f>
        <v>1.251589516613</v>
      </c>
      <c r="E28" s="12">
        <f ca="1">ROUND(C28*D28,2)</f>
        <v>37886.87</v>
      </c>
      <c r="F28" s="13"/>
    </row>
    <row r="29" ht="15" customHeight="1" spans="1:6">
      <c r="A29" s="10" t="str">
        <f ca="1">OFFSET(记录!$A$1,MOD(ROW(26:26),12)+INT(ROW(26:26)/12)*5+($H$1-1)*20,COLUMN(A27))</f>
        <v>出风框Ｋ502-12</v>
      </c>
      <c r="B29" s="11" t="str">
        <f ca="1">OFFSET(记录!$A$1,MOD(ROW(26:26),12)+INT(ROW(26:26)/12)*5+($H$1-1)*20,COLUMN(B27))</f>
        <v>套</v>
      </c>
      <c r="C29" s="11">
        <f ca="1">OFFSET(记录!$A$1,MOD(ROW(26:26),12)+INT(ROW(26:26)/12)*5+($H$1-1)*20,COLUMN(C27))</f>
        <v>62662</v>
      </c>
      <c r="D29" s="23">
        <f ca="1">OFFSET(记录!$A$1,MOD(ROW(26:26),12)+INT(ROW(26:26)/12)*5+($H$1-1)*20,COLUMN(D27))</f>
        <v>0.76810867331</v>
      </c>
      <c r="E29" s="12">
        <f ca="1" t="shared" ref="E29:E32" si="2">ROUND(C29*D29,2)</f>
        <v>48131.23</v>
      </c>
      <c r="F29" s="13"/>
    </row>
    <row r="30" ht="15" customHeight="1" spans="1:6">
      <c r="A30" s="10" t="str">
        <f ca="1">OFFSET(记录!$A$1,MOD(ROW(27:27),12)+INT(ROW(27:27)/12)*5+($H$1-1)*20,COLUMN(A28))</f>
        <v>后壳nsJ-13</v>
      </c>
      <c r="B30" s="11" t="str">
        <f ca="1">OFFSET(记录!$A$1,MOD(ROW(27:27),12)+INT(ROW(27:27)/12)*5+($H$1-1)*20,COLUMN(B28))</f>
        <v>套</v>
      </c>
      <c r="C30" s="11">
        <f ca="1">OFFSET(记录!$A$1,MOD(ROW(27:27),12)+INT(ROW(27:27)/12)*5+($H$1-1)*20,COLUMN(C28))</f>
        <v>58937</v>
      </c>
      <c r="D30" s="23">
        <f ca="1">OFFSET(记录!$A$1,MOD(ROW(27:27),12)+INT(ROW(27:27)/12)*5+($H$1-1)*20,COLUMN(D28))</f>
        <v>1.50317903323</v>
      </c>
      <c r="E30" s="12">
        <f ca="1" t="shared" si="2"/>
        <v>88592.86</v>
      </c>
      <c r="F30" s="13"/>
    </row>
    <row r="31" ht="15" customHeight="1" spans="1:6">
      <c r="A31" s="10" t="str">
        <f ca="1">OFFSET(记录!$A$1,MOD(ROW(28:28),12)+INT(ROW(28:28)/12)*5+($H$1-1)*20,COLUMN(A29))</f>
        <v>前壳FD-14</v>
      </c>
      <c r="B31" s="11" t="str">
        <f ca="1">OFFSET(记录!$A$1,MOD(ROW(28:28),12)+INT(ROW(28:28)/12)*5+($H$1-1)*20,COLUMN(B29))</f>
        <v>套</v>
      </c>
      <c r="C31" s="11">
        <f ca="1">OFFSET(记录!$A$1,MOD(ROW(28:28),12)+INT(ROW(28:28)/12)*5+($H$1-1)*20,COLUMN(C29))</f>
        <v>63822</v>
      </c>
      <c r="D31" s="23">
        <f ca="1">OFFSET(记录!$A$1,MOD(ROW(28:28),12)+INT(ROW(28:28)/12)*5+($H$1-1)*20,COLUMN(D29))</f>
        <v>1.191995978696</v>
      </c>
      <c r="E31" s="12">
        <f ca="1" t="shared" si="2"/>
        <v>76075.57</v>
      </c>
      <c r="F31" s="13"/>
    </row>
    <row r="32" ht="15" customHeight="1" spans="1:6">
      <c r="A32" s="10" t="str">
        <f ca="1">OFFSET(记录!$A$1,MOD(ROW(29:29),12)+INT(ROW(29:29)/12)*5+($H$1-1)*20,COLUMN(A30))</f>
        <v>前壳KYT-15</v>
      </c>
      <c r="B32" s="11" t="str">
        <f ca="1">OFFSET(记录!$A$1,MOD(ROW(29:29),12)+INT(ROW(29:29)/12)*5+($H$1-1)*20,COLUMN(B30))</f>
        <v>套</v>
      </c>
      <c r="C32" s="11">
        <f ca="1">OFFSET(记录!$A$1,MOD(ROW(29:29),12)+INT(ROW(29:29)/12)*5+($H$1-1)*20,COLUMN(C30))</f>
        <v>25231</v>
      </c>
      <c r="D32" s="23">
        <f ca="1">OFFSET(记录!$A$1,MOD(ROW(29:29),12)+INT(ROW(29:29)/12)*5+($H$1-1)*20,COLUMN(D30))</f>
        <v>0.76810867331</v>
      </c>
      <c r="E32" s="12">
        <f ca="1" t="shared" si="2"/>
        <v>19380.15</v>
      </c>
      <c r="F32" s="13"/>
    </row>
    <row r="33" ht="15" customHeight="1" spans="1:6">
      <c r="A33" s="11" t="s">
        <v>189</v>
      </c>
      <c r="B33" s="10"/>
      <c r="C33" s="10"/>
      <c r="D33" s="12"/>
      <c r="E33" s="12">
        <f ca="1">SUM(E28:E32)</f>
        <v>270066.68</v>
      </c>
      <c r="F33" s="10"/>
    </row>
    <row r="34" ht="15" customHeight="1" spans="1:6">
      <c r="A34" s="11"/>
      <c r="B34" s="14"/>
      <c r="C34" s="14"/>
      <c r="D34" s="14"/>
      <c r="E34" s="14"/>
      <c r="F34" s="14"/>
    </row>
    <row r="35" ht="15" customHeight="1" spans="1:6">
      <c r="A35" s="15"/>
      <c r="E35" s="16"/>
      <c r="F35" s="5"/>
    </row>
    <row r="36" ht="17.25" customHeight="1"/>
    <row r="37" ht="25.5" customHeight="1" spans="1:7">
      <c r="A37" s="4" t="s">
        <v>182</v>
      </c>
      <c r="B37" s="4"/>
      <c r="C37" s="4"/>
      <c r="D37" s="4"/>
      <c r="E37" s="4"/>
      <c r="F37" s="4"/>
      <c r="G37" s="18"/>
    </row>
    <row r="38" ht="15" customHeight="1" spans="1:6">
      <c r="A38" s="6"/>
      <c r="E38" s="7" t="s">
        <v>184</v>
      </c>
      <c r="F38" s="22">
        <f ca="1">OFFSET(记录!A$1,MOD(ROW(37:37),12)+20+INT(ROW(37:37)/12)*5+($H$1-1)*20,)</f>
        <v>41312</v>
      </c>
    </row>
    <row r="39" s="1" customFormat="1" ht="15" customHeight="1" spans="1:10">
      <c r="A39" s="9" t="s">
        <v>186</v>
      </c>
      <c r="B39" s="9" t="s">
        <v>2</v>
      </c>
      <c r="C39" s="9" t="s">
        <v>3</v>
      </c>
      <c r="D39" s="9" t="s">
        <v>4</v>
      </c>
      <c r="E39" s="9" t="s">
        <v>187</v>
      </c>
      <c r="F39" s="9" t="s">
        <v>188</v>
      </c>
      <c r="H39" s="2"/>
      <c r="I39" s="2"/>
      <c r="J39" s="2"/>
    </row>
    <row r="40" ht="15" customHeight="1" spans="1:6">
      <c r="A40" s="10" t="str">
        <f ca="1">OFFSET(记录!$A$1,MOD(ROW(37:37),12)+INT(ROW(37:37)/12)*5+($H$1-1)*20,COLUMN(A38))</f>
        <v>升降管FS-16</v>
      </c>
      <c r="B40" s="11" t="str">
        <f ca="1">OFFSET(记录!$A$1,MOD(ROW(37:37),12)+INT(ROW(37:37)/12)*5+($H$1-1)*20,COLUMN(B38))</f>
        <v>个</v>
      </c>
      <c r="C40" s="11">
        <f ca="1">OFFSET(记录!$A$1,MOD(ROW(37:37),12)+INT(ROW(37:37)/12)*5+($H$1-1)*20,COLUMN(C38))</f>
        <v>20734</v>
      </c>
      <c r="D40" s="23">
        <f ca="1">OFFSET(记录!$A$1,MOD(ROW(37:37),12)+INT(ROW(37:37)/12)*5+($H$1-1)*20,COLUMN(D38))</f>
        <v>0.657212266498</v>
      </c>
      <c r="E40" s="12">
        <f ca="1">ROUND(C40*D40,2)</f>
        <v>13626.64</v>
      </c>
      <c r="F40" s="13"/>
    </row>
    <row r="41" ht="15" customHeight="1" spans="1:6">
      <c r="A41" s="10" t="str">
        <f ca="1">OFFSET(记录!$A$1,MOD(ROW(38:38),12)+INT(ROW(38:38)/12)*5+($H$1-1)*20,COLUMN(A39))</f>
        <v>后壳nsJ-17</v>
      </c>
      <c r="B41" s="11" t="str">
        <f ca="1">OFFSET(记录!$A$1,MOD(ROW(38:38),12)+INT(ROW(38:38)/12)*5+($H$1-1)*20,COLUMN(B39))</f>
        <v>个</v>
      </c>
      <c r="C41" s="11">
        <f ca="1">OFFSET(记录!$A$1,MOD(ROW(38:38),12)+INT(ROW(38:38)/12)*5+($H$1-1)*20,COLUMN(C39))</f>
        <v>38668</v>
      </c>
      <c r="D41" s="23">
        <f ca="1">OFFSET(记录!$A$1,MOD(ROW(38:38),12)+INT(ROW(38:38)/12)*5+($H$1-1)*20,COLUMN(D39))</f>
        <v>1.251589516613</v>
      </c>
      <c r="E41" s="12">
        <f ca="1" t="shared" ref="E41:E44" si="3">ROUND(C41*D41,2)</f>
        <v>48396.46</v>
      </c>
      <c r="F41" s="13"/>
    </row>
    <row r="42" ht="15" customHeight="1" spans="1:6">
      <c r="A42" s="10" t="str">
        <f ca="1">OFFSET(记录!$A$1,MOD(ROW(39:39),12)+INT(ROW(39:39)/12)*5+($H$1-1)*20,COLUMN(A40))</f>
        <v>前壳KYＳＩ-18</v>
      </c>
      <c r="B42" s="11" t="str">
        <f ca="1">OFFSET(记录!$A$1,MOD(ROW(39:39),12)+INT(ROW(39:39)/12)*5+($H$1-1)*20,COLUMN(B40))</f>
        <v>个</v>
      </c>
      <c r="C42" s="11">
        <f ca="1">OFFSET(记录!$A$1,MOD(ROW(39:39),12)+INT(ROW(39:39)/12)*5+($H$1-1)*20,COLUMN(C40))</f>
        <v>38328</v>
      </c>
      <c r="D42" s="23">
        <f ca="1">OFFSET(记录!$A$1,MOD(ROW(39:39),12)+INT(ROW(39:39)/12)*5+($H$1-1)*20,COLUMN(D40))</f>
        <v>1.079416420394</v>
      </c>
      <c r="E42" s="12">
        <f ca="1" t="shared" si="3"/>
        <v>41371.87</v>
      </c>
      <c r="F42" s="13"/>
    </row>
    <row r="43" ht="15" customHeight="1" spans="1:6">
      <c r="A43" s="10" t="str">
        <f ca="1">OFFSET(记录!$A$1,MOD(ROW(40:40),12)+INT(ROW(40:40)/12)*5+($H$1-1)*20,COLUMN(A41))</f>
        <v>加湿盒-19</v>
      </c>
      <c r="B43" s="11" t="str">
        <f ca="1">OFFSET(记录!$A$1,MOD(ROW(40:40),12)+INT(ROW(40:40)/12)*5+($H$1-1)*20,COLUMN(B41))</f>
        <v>个</v>
      </c>
      <c r="C43" s="11">
        <f ca="1">OFFSET(记录!$A$1,MOD(ROW(40:40),12)+INT(ROW(40:40)/12)*5+($H$1-1)*20,COLUMN(C41))</f>
        <v>96387</v>
      </c>
      <c r="D43" s="23">
        <f ca="1">OFFSET(记录!$A$1,MOD(ROW(40:40),12)+INT(ROW(40:40)/12)*5+($H$1-1)*20,COLUMN(D41))</f>
        <v>0.317479778068374</v>
      </c>
      <c r="E43" s="12">
        <f ca="1" t="shared" si="3"/>
        <v>30600.92</v>
      </c>
      <c r="F43" s="13"/>
    </row>
    <row r="44" ht="15" customHeight="1" spans="1:6">
      <c r="A44" s="10" t="str">
        <f ca="1">OFFSET(记录!$A$1,MOD(ROW(41:41),12)+INT(ROW(41:41)/12)*5+($H$1-1)*20,COLUMN(A42))</f>
        <v>底座GC-20</v>
      </c>
      <c r="B44" s="11" t="str">
        <f ca="1">OFFSET(记录!$A$1,MOD(ROW(41:41),12)+INT(ROW(41:41)/12)*5+($H$1-1)*20,COLUMN(B42))</f>
        <v>个</v>
      </c>
      <c r="C44" s="11">
        <f ca="1">OFFSET(记录!$A$1,MOD(ROW(41:41),12)+INT(ROW(41:41)/12)*5+($H$1-1)*20,COLUMN(C42))</f>
        <v>23340</v>
      </c>
      <c r="D44" s="23">
        <f ca="1">OFFSET(记录!$A$1,MOD(ROW(41:41),12)+INT(ROW(41:41)/12)*5+($H$1-1)*20,COLUMN(D42))</f>
        <v>0.390787719710414</v>
      </c>
      <c r="E44" s="12">
        <f ca="1" t="shared" si="3"/>
        <v>9120.99</v>
      </c>
      <c r="F44" s="13"/>
    </row>
    <row r="45" ht="15" customHeight="1" spans="1:6">
      <c r="A45" s="11" t="s">
        <v>189</v>
      </c>
      <c r="B45" s="10"/>
      <c r="C45" s="10"/>
      <c r="D45" s="12"/>
      <c r="E45" s="12">
        <f ca="1">SUM(E40:E44)</f>
        <v>143116.88</v>
      </c>
      <c r="F45" s="10"/>
    </row>
    <row r="46" ht="15" customHeight="1" spans="1:6">
      <c r="A46" s="11"/>
      <c r="B46" s="14"/>
      <c r="C46" s="14"/>
      <c r="D46" s="14"/>
      <c r="E46" s="14"/>
      <c r="F46" s="14"/>
    </row>
    <row r="47" ht="15" customHeight="1" spans="1:6">
      <c r="A47" s="15"/>
      <c r="E47" s="16"/>
      <c r="F47" s="5"/>
    </row>
    <row r="48" ht="26.25" customHeight="1"/>
    <row r="59" ht="15" customHeight="1"/>
    <row r="60" ht="15" customHeight="1"/>
  </sheetData>
  <mergeCells count="8">
    <mergeCell ref="A1:F1"/>
    <mergeCell ref="B10:F10"/>
    <mergeCell ref="A13:F13"/>
    <mergeCell ref="B22:F22"/>
    <mergeCell ref="A25:F25"/>
    <mergeCell ref="B34:F34"/>
    <mergeCell ref="A37:F37"/>
    <mergeCell ref="B46:F46"/>
  </mergeCells>
  <pageMargins left="0.699305555555556" right="0.699305555555556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"/>
  <sheetViews>
    <sheetView showGridLines="0" topLeftCell="A37" workbookViewId="0">
      <selection activeCell="F48" sqref="F48"/>
    </sheetView>
  </sheetViews>
  <sheetFormatPr defaultColWidth="9" defaultRowHeight="15" customHeight="1"/>
  <cols>
    <col min="1" max="1" width="15.125" style="2" customWidth="1"/>
    <col min="2" max="2" width="4.875" style="2" customWidth="1"/>
    <col min="3" max="3" width="6.375" style="2" customWidth="1"/>
    <col min="4" max="4" width="5.25" style="3" customWidth="1"/>
    <col min="5" max="5" width="9.625" style="2" customWidth="1"/>
    <col min="6" max="6" width="6.625" style="2" customWidth="1"/>
    <col min="7" max="7" width="2.625" style="2" customWidth="1"/>
    <col min="8" max="8" width="15.125" style="2" customWidth="1"/>
    <col min="9" max="9" width="4.875" style="2" customWidth="1"/>
    <col min="10" max="10" width="6.375" style="2" customWidth="1"/>
    <col min="11" max="11" width="5.25" style="3" customWidth="1"/>
    <col min="12" max="12" width="9.625" style="2" customWidth="1"/>
    <col min="13" max="13" width="6.625" style="2" customWidth="1"/>
    <col min="14" max="15" width="1.125" style="2" customWidth="1"/>
    <col min="16" max="16" width="6" style="2" customWidth="1"/>
    <col min="17" max="17" width="3.5" style="2" customWidth="1"/>
    <col min="18" max="18" width="6.625" style="2" customWidth="1"/>
    <col min="19" max="19" width="4.625" style="2" customWidth="1"/>
    <col min="20" max="24" width="9" style="2"/>
    <col min="25" max="25" width="5" style="2" customWidth="1"/>
    <col min="26" max="16384" width="9" style="2"/>
  </cols>
  <sheetData>
    <row r="1" ht="25.5" customHeight="1" spans="1:19">
      <c r="A1" s="4" t="s">
        <v>190</v>
      </c>
      <c r="B1" s="4"/>
      <c r="C1" s="4"/>
      <c r="D1" s="4"/>
      <c r="E1" s="4"/>
      <c r="F1" s="4"/>
      <c r="G1" s="5"/>
      <c r="H1" s="4" t="s">
        <v>190</v>
      </c>
      <c r="I1" s="4"/>
      <c r="J1" s="4"/>
      <c r="K1" s="4"/>
      <c r="L1" s="4"/>
      <c r="M1" s="4"/>
      <c r="N1" s="5"/>
      <c r="O1" s="5"/>
      <c r="P1" s="17" t="s">
        <v>191</v>
      </c>
      <c r="Q1" s="19">
        <v>2</v>
      </c>
      <c r="R1" s="20" t="s">
        <v>185</v>
      </c>
      <c r="S1" s="21">
        <f>ROUNDUP(COUNTA(记录!A:A)/20,0)</f>
        <v>9</v>
      </c>
    </row>
    <row r="2" customHeight="1" spans="1:15">
      <c r="A2" s="6"/>
      <c r="E2" s="7" t="s">
        <v>184</v>
      </c>
      <c r="F2" s="8">
        <f ca="1">OFFSET(记录!A$1,MOD(ROW(1:1),12)+20+INT(ROW(1:1)/12)*5+($Q$1-1)*40,)</f>
        <v>41337</v>
      </c>
      <c r="G2" s="5"/>
      <c r="H2" s="6"/>
      <c r="L2" s="7" t="s">
        <v>184</v>
      </c>
      <c r="M2" s="8">
        <f ca="1">OFFSET(记录!A$1,MOD(ROW(1:1),12)+20+INT(ROW(1:1)/12)*5+($Q$1-1)*40,)</f>
        <v>41337</v>
      </c>
      <c r="N2" s="5"/>
      <c r="O2" s="5"/>
    </row>
    <row r="3" s="1" customFormat="1" customHeight="1" spans="1:18">
      <c r="A3" s="9" t="s">
        <v>186</v>
      </c>
      <c r="B3" s="9" t="s">
        <v>2</v>
      </c>
      <c r="C3" s="9" t="s">
        <v>3</v>
      </c>
      <c r="D3" s="9" t="s">
        <v>4</v>
      </c>
      <c r="E3" s="9" t="s">
        <v>187</v>
      </c>
      <c r="F3" s="9" t="s">
        <v>188</v>
      </c>
      <c r="G3" s="5"/>
      <c r="H3" s="9" t="s">
        <v>186</v>
      </c>
      <c r="I3" s="9" t="s">
        <v>2</v>
      </c>
      <c r="J3" s="9" t="s">
        <v>3</v>
      </c>
      <c r="K3" s="9" t="s">
        <v>4</v>
      </c>
      <c r="L3" s="9" t="s">
        <v>187</v>
      </c>
      <c r="M3" s="9" t="s">
        <v>188</v>
      </c>
      <c r="N3" s="5"/>
      <c r="O3" s="5"/>
      <c r="Q3" s="2"/>
      <c r="R3" s="2"/>
    </row>
    <row r="4" customHeight="1" spans="1:15">
      <c r="A4" s="10" t="str">
        <f ca="1">OFFSET(记录!$A$1,MOD(ROW(1:1),12)+INT(ROW(1:1)/12)*5+($Q$1-1)*40,COLUMN(A2))</f>
        <v>后壳NSW-41</v>
      </c>
      <c r="B4" s="11" t="str">
        <f ca="1">OFFSET(记录!$A$1,MOD(ROW(1:1),12)+INT(ROW(1:1)/12)*5+($Q$1-1)*40,COLUMN(B2))</f>
        <v>件</v>
      </c>
      <c r="C4" s="11">
        <f ca="1">OFFSET(记录!$A$1,MOD(ROW(1:1),12)+INT(ROW(1:1)/12)*5+($Q$1-1)*40,COLUMN(C2))</f>
        <v>4916</v>
      </c>
      <c r="D4" s="12">
        <f ca="1">OFFSET(记录!$A$1,MOD(ROW(1:1),12)+INT(ROW(1:1)/12)*5+($Q$1-1)*40,COLUMN(D2))</f>
        <v>0.727440344082819</v>
      </c>
      <c r="E4" s="12">
        <f ca="1">ROUND(C4*D4,2)</f>
        <v>3576.1</v>
      </c>
      <c r="F4" s="13"/>
      <c r="G4" s="5"/>
      <c r="H4" s="10" t="str">
        <f ca="1">OFFSET(记录!$A$1,MOD(ROW(1:1),12)+20+INT(ROW(1:1)/12)*5+($Q$1-1)*40,COLUMN(A2))</f>
        <v>上盖NDYC-61</v>
      </c>
      <c r="I4" s="11" t="str">
        <f ca="1">OFFSET(记录!$A$1,MOD(ROW(1:1),12)+20+INT(ROW(1:1)/12)*5+($Q$1-1)*40,COLUMN(B2))</f>
        <v>件</v>
      </c>
      <c r="J4" s="11">
        <f ca="1">OFFSET(记录!$A$1,MOD(ROW(1:1),12)+20+INT(ROW(1:1)/12)*5+($Q$1-1)*40,COLUMN(C2))</f>
        <v>10525</v>
      </c>
      <c r="K4" s="12">
        <f ca="1">OFFSET(记录!$A$1,MOD(ROW(1:1),12)+20+INT(ROW(1:1)/12)*5+($Q$1-1)*40,COLUMN(D2))</f>
        <v>0.319171499822428</v>
      </c>
      <c r="L4" s="12">
        <f ca="1">ROUND(J4*K4,2)</f>
        <v>3359.28</v>
      </c>
      <c r="M4" s="13"/>
      <c r="N4" s="5"/>
      <c r="O4" s="5"/>
    </row>
    <row r="5" customHeight="1" spans="1:15">
      <c r="A5" s="10" t="str">
        <f ca="1">OFFSET(记录!$A$1,MOD(ROW(2:2),12)+INT(ROW(2:2)/12)*5+($Q$1-1)*40,COLUMN(A3))</f>
        <v>前壳NDYC-42</v>
      </c>
      <c r="B5" s="11" t="str">
        <f ca="1">OFFSET(记录!$A$1,MOD(ROW(2:2),12)+INT(ROW(2:2)/12)*5+($Q$1-1)*40,COLUMN(B3))</f>
        <v>张</v>
      </c>
      <c r="C5" s="11">
        <f ca="1">OFFSET(记录!$A$1,MOD(ROW(2:2),12)+INT(ROW(2:2)/12)*5+($Q$1-1)*40,COLUMN(C3))</f>
        <v>4123</v>
      </c>
      <c r="D5" s="12">
        <f ca="1">OFFSET(记录!$A$1,MOD(ROW(2:2),12)+INT(ROW(2:2)/12)*5+($Q$1-1)*40,COLUMN(D3))</f>
        <v>0.840221792747655</v>
      </c>
      <c r="E5" s="12">
        <f ca="1" t="shared" ref="E5:E8" si="0">ROUND(C5*D5,2)</f>
        <v>3464.23</v>
      </c>
      <c r="F5" s="13"/>
      <c r="G5" s="5"/>
      <c r="H5" s="10" t="str">
        <f ca="1">OFFSET(记录!$A$1,MOD(ROW(2:2),12)+20+INT(ROW(2:2)/12)*5+($Q$1-1)*40,COLUMN(A3))</f>
        <v>上盖NDYC-62</v>
      </c>
      <c r="I5" s="11" t="str">
        <f ca="1">OFFSET(记录!$A$1,MOD(ROW(2:2),12)+20+INT(ROW(2:2)/12)*5+($Q$1-1)*40,COLUMN(B3))</f>
        <v>张</v>
      </c>
      <c r="J5" s="11">
        <f ca="1">OFFSET(记录!$A$1,MOD(ROW(2:2),12)+20+INT(ROW(2:2)/12)*5+($Q$1-1)*40,COLUMN(C3))</f>
        <v>9373</v>
      </c>
      <c r="K5" s="12">
        <f ca="1">OFFSET(记录!$A$1,MOD(ROW(2:2),12)+20+INT(ROW(2:2)/12)*5+($Q$1-1)*40,COLUMN(D3))</f>
        <v>0.329885737422166</v>
      </c>
      <c r="L5" s="12">
        <f ca="1" t="shared" ref="L5:L8" si="1">ROUND(J5*K5,2)</f>
        <v>3092.02</v>
      </c>
      <c r="M5" s="13"/>
      <c r="N5" s="5"/>
      <c r="O5" s="5"/>
    </row>
    <row r="6" customHeight="1" spans="1:15">
      <c r="A6" s="10" t="str">
        <f ca="1">OFFSET(记录!$A$1,MOD(ROW(3:3),12)+INT(ROW(3:3)/12)*5+($Q$1-1)*40,COLUMN(A4))</f>
        <v>后罩NSB-43</v>
      </c>
      <c r="B6" s="11" t="str">
        <f ca="1">OFFSET(记录!$A$1,MOD(ROW(3:3),12)+INT(ROW(3:3)/12)*5+($Q$1-1)*40,COLUMN(B4))</f>
        <v>个</v>
      </c>
      <c r="C6" s="11">
        <f ca="1">OFFSET(记录!$A$1,MOD(ROW(3:3),12)+INT(ROW(3:3)/12)*5+($Q$1-1)*40,COLUMN(C4))</f>
        <v>24507</v>
      </c>
      <c r="D6" s="12">
        <f ca="1">OFFSET(记录!$A$1,MOD(ROW(3:3),12)+INT(ROW(3:3)/12)*5+($Q$1-1)*40,COLUMN(D4))</f>
        <v>0.485060323077079</v>
      </c>
      <c r="E6" s="12">
        <f ca="1" t="shared" si="0"/>
        <v>11887.37</v>
      </c>
      <c r="F6" s="13"/>
      <c r="G6" s="5"/>
      <c r="H6" s="10" t="str">
        <f ca="1">OFFSET(记录!$A$1,MOD(ROW(3:3),12)+20+INT(ROW(3:3)/12)*5+($Q$1-1)*40,COLUMN(A4))</f>
        <v>上盖NDYC-63</v>
      </c>
      <c r="I6" s="11" t="str">
        <f ca="1">OFFSET(记录!$A$1,MOD(ROW(3:3),12)+20+INT(ROW(3:3)/12)*5+($Q$1-1)*40,COLUMN(B4))</f>
        <v>个</v>
      </c>
      <c r="J6" s="11">
        <f ca="1">OFFSET(记录!$A$1,MOD(ROW(3:3),12)+20+INT(ROW(3:3)/12)*5+($Q$1-1)*40,COLUMN(C4))</f>
        <v>2871</v>
      </c>
      <c r="K6" s="12">
        <f ca="1">OFFSET(记录!$A$1,MOD(ROW(3:3),12)+20+INT(ROW(3:3)/12)*5+($Q$1-1)*40,COLUMN(D4))</f>
        <v>0.329885737422166</v>
      </c>
      <c r="L6" s="12">
        <f ca="1" t="shared" si="1"/>
        <v>947.1</v>
      </c>
      <c r="M6" s="13"/>
      <c r="N6" s="5"/>
      <c r="O6" s="5"/>
    </row>
    <row r="7" customHeight="1" spans="1:15">
      <c r="A7" s="10" t="str">
        <f ca="1">OFFSET(记录!$A$1,MOD(ROW(4:4),12)+INT(ROW(4:4)/12)*5+($Q$1-1)*40,COLUMN(A5))</f>
        <v>后壳nsJ-44</v>
      </c>
      <c r="B7" s="11" t="str">
        <f ca="1">OFFSET(记录!$A$1,MOD(ROW(4:4),12)+INT(ROW(4:4)/12)*5+($Q$1-1)*40,COLUMN(B5))</f>
        <v>套</v>
      </c>
      <c r="C7" s="11">
        <f ca="1">OFFSET(记录!$A$1,MOD(ROW(4:4),12)+INT(ROW(4:4)/12)*5+($Q$1-1)*40,COLUMN(C5))</f>
        <v>9866</v>
      </c>
      <c r="D7" s="12">
        <f ca="1">OFFSET(记录!$A$1,MOD(ROW(4:4),12)+INT(ROW(4:4)/12)*5+($Q$1-1)*40,COLUMN(D5))</f>
        <v>0.723492993367344</v>
      </c>
      <c r="E7" s="12">
        <f ca="1" t="shared" si="0"/>
        <v>7137.98</v>
      </c>
      <c r="F7" s="13"/>
      <c r="G7" s="5"/>
      <c r="H7" s="10" t="str">
        <f ca="1">OFFSET(记录!$A$1,MOD(ROW(4:4),12)+20+INT(ROW(4:4)/12)*5+($Q$1-1)*40,COLUMN(A5))</f>
        <v>前壳NSE-64</v>
      </c>
      <c r="I7" s="11" t="str">
        <f ca="1">OFFSET(记录!$A$1,MOD(ROW(4:4),12)+20+INT(ROW(4:4)/12)*5+($Q$1-1)*40,COLUMN(B5))</f>
        <v>套</v>
      </c>
      <c r="J7" s="11">
        <f ca="1">OFFSET(记录!$A$1,MOD(ROW(4:4),12)+20+INT(ROW(4:4)/12)*5+($Q$1-1)*40,COLUMN(C5))</f>
        <v>153</v>
      </c>
      <c r="K7" s="12">
        <f ca="1">OFFSET(记录!$A$1,MOD(ROW(4:4),12)+20+INT(ROW(4:4)/12)*5+($Q$1-1)*40,COLUMN(D5))</f>
        <v>0.358081099571881</v>
      </c>
      <c r="L7" s="12">
        <f ca="1" t="shared" si="1"/>
        <v>54.79</v>
      </c>
      <c r="M7" s="13"/>
      <c r="N7" s="5"/>
      <c r="O7" s="5"/>
    </row>
    <row r="8" customHeight="1" spans="1:15">
      <c r="A8" s="10" t="str">
        <f ca="1">OFFSET(记录!$A$1,MOD(ROW(5:5),12)+INT(ROW(5:5)/12)*5+($Q$1-1)*40,COLUMN(A6))</f>
        <v>前壳nsJ-45</v>
      </c>
      <c r="B8" s="11" t="str">
        <f ca="1">OFFSET(记录!$A$1,MOD(ROW(5:5),12)+INT(ROW(5:5)/12)*5+($Q$1-1)*40,COLUMN(B6))</f>
        <v>组</v>
      </c>
      <c r="C8" s="11">
        <f ca="1">OFFSET(记录!$A$1,MOD(ROW(5:5),12)+INT(ROW(5:5)/12)*5+($Q$1-1)*40,COLUMN(C6))</f>
        <v>9194</v>
      </c>
      <c r="D8" s="12">
        <f ca="1">OFFSET(记录!$A$1,MOD(ROW(5:5),12)+INT(ROW(5:5)/12)*5+($Q$1-1)*40,COLUMN(D6))</f>
        <v>0.706011868817367</v>
      </c>
      <c r="E8" s="12">
        <f ca="1" t="shared" si="0"/>
        <v>6491.07</v>
      </c>
      <c r="F8" s="13"/>
      <c r="G8" s="5"/>
      <c r="H8" s="10" t="str">
        <f ca="1">OFFSET(记录!$A$1,MOD(ROW(5:5),12)+20+INT(ROW(5:5)/12)*5+($Q$1-1)*40,COLUMN(A6))</f>
        <v>后壳NSE-65</v>
      </c>
      <c r="I8" s="11" t="str">
        <f ca="1">OFFSET(记录!$A$1,MOD(ROW(5:5),12)+20+INT(ROW(5:5)/12)*5+($Q$1-1)*40,COLUMN(B6))</f>
        <v>组</v>
      </c>
      <c r="J8" s="11">
        <f ca="1">OFFSET(记录!$A$1,MOD(ROW(5:5),12)+20+INT(ROW(5:5)/12)*5+($Q$1-1)*40,COLUMN(C6))</f>
        <v>186</v>
      </c>
      <c r="K8" s="12">
        <f ca="1">OFFSET(记录!$A$1,MOD(ROW(5:5),12)+20+INT(ROW(5:5)/12)*5+($Q$1-1)*40,COLUMN(D6))</f>
        <v>0.364284079248776</v>
      </c>
      <c r="L8" s="12">
        <f ca="1" t="shared" si="1"/>
        <v>67.76</v>
      </c>
      <c r="M8" s="13"/>
      <c r="N8" s="5"/>
      <c r="O8" s="5"/>
    </row>
    <row r="9" customHeight="1" spans="1:15">
      <c r="A9" s="11" t="s">
        <v>189</v>
      </c>
      <c r="B9" s="10"/>
      <c r="C9" s="10"/>
      <c r="D9" s="12"/>
      <c r="E9" s="12">
        <f ca="1">SUM(E4:E8)</f>
        <v>32556.75</v>
      </c>
      <c r="F9" s="10"/>
      <c r="G9" s="5"/>
      <c r="H9" s="11" t="s">
        <v>189</v>
      </c>
      <c r="I9" s="10"/>
      <c r="J9" s="10"/>
      <c r="K9" s="12"/>
      <c r="L9" s="12">
        <f ca="1">SUM(L4:L8)</f>
        <v>7520.95</v>
      </c>
      <c r="M9" s="10"/>
      <c r="N9" s="5"/>
      <c r="O9" s="5"/>
    </row>
    <row r="10" customHeight="1" spans="1:15">
      <c r="A10" s="11"/>
      <c r="B10" s="14"/>
      <c r="C10" s="14"/>
      <c r="D10" s="14"/>
      <c r="E10" s="14"/>
      <c r="F10" s="14"/>
      <c r="G10" s="5"/>
      <c r="H10" s="11"/>
      <c r="I10" s="14"/>
      <c r="J10" s="14"/>
      <c r="K10" s="14"/>
      <c r="L10" s="14"/>
      <c r="M10" s="14"/>
      <c r="N10" s="5"/>
      <c r="O10" s="5"/>
    </row>
    <row r="11" customHeight="1" spans="1:15">
      <c r="A11" s="15"/>
      <c r="E11" s="16"/>
      <c r="F11" s="5"/>
      <c r="G11" s="5"/>
      <c r="H11" s="15"/>
      <c r="L11" s="16"/>
      <c r="M11" s="5"/>
      <c r="N11" s="5"/>
      <c r="O11" s="5"/>
    </row>
    <row r="12" ht="17.25" customHeight="1" spans="7:15">
      <c r="G12" s="5"/>
      <c r="N12" s="5"/>
      <c r="O12" s="5"/>
    </row>
    <row r="13" ht="25.5" customHeight="1" spans="1:16">
      <c r="A13" s="4" t="s">
        <v>190</v>
      </c>
      <c r="B13" s="4"/>
      <c r="C13" s="4"/>
      <c r="D13" s="4"/>
      <c r="E13" s="4"/>
      <c r="F13" s="4"/>
      <c r="G13" s="5"/>
      <c r="H13" s="4" t="s">
        <v>190</v>
      </c>
      <c r="I13" s="4"/>
      <c r="J13" s="4"/>
      <c r="K13" s="4"/>
      <c r="L13" s="4"/>
      <c r="M13" s="4"/>
      <c r="N13" s="5"/>
      <c r="O13" s="5"/>
      <c r="P13" s="18"/>
    </row>
    <row r="14" customHeight="1" spans="1:15">
      <c r="A14" s="6"/>
      <c r="E14" s="7" t="s">
        <v>184</v>
      </c>
      <c r="F14" s="8">
        <f ca="1">OFFSET(记录!A$1,MOD(ROW(13:13),12)+20+INT(ROW(13:13)/12)*5+($Q$1-1)*40,)</f>
        <v>41277</v>
      </c>
      <c r="G14" s="5"/>
      <c r="H14" s="6"/>
      <c r="L14" s="7" t="s">
        <v>184</v>
      </c>
      <c r="M14" s="8">
        <f ca="1">OFFSET(记录!A$1,MOD(ROW(13:13),12)+20+INT(ROW(13:13)/12)*5+($Q$1-1)*40,)</f>
        <v>41277</v>
      </c>
      <c r="N14" s="5"/>
      <c r="O14" s="5"/>
    </row>
    <row r="15" s="1" customFormat="1" customHeight="1" spans="1:18">
      <c r="A15" s="9" t="s">
        <v>186</v>
      </c>
      <c r="B15" s="9" t="s">
        <v>2</v>
      </c>
      <c r="C15" s="9" t="s">
        <v>3</v>
      </c>
      <c r="D15" s="9" t="s">
        <v>4</v>
      </c>
      <c r="E15" s="9" t="s">
        <v>187</v>
      </c>
      <c r="F15" s="9" t="s">
        <v>188</v>
      </c>
      <c r="G15" s="5"/>
      <c r="H15" s="9" t="s">
        <v>186</v>
      </c>
      <c r="I15" s="9" t="s">
        <v>2</v>
      </c>
      <c r="J15" s="9" t="s">
        <v>3</v>
      </c>
      <c r="K15" s="9" t="s">
        <v>4</v>
      </c>
      <c r="L15" s="9" t="s">
        <v>187</v>
      </c>
      <c r="M15" s="9" t="s">
        <v>188</v>
      </c>
      <c r="N15" s="5"/>
      <c r="O15" s="5"/>
      <c r="Q15" s="2"/>
      <c r="R15" s="2"/>
    </row>
    <row r="16" customHeight="1" spans="1:15">
      <c r="A16" s="10" t="str">
        <f ca="1">OFFSET(记录!$A$1,MOD(ROW(13:13),12)+INT(ROW(13:13)/12)*5+($Q$1-1)*40,COLUMN(A14))</f>
        <v>底座NSA-46</v>
      </c>
      <c r="B16" s="11" t="str">
        <f ca="1">OFFSET(记录!$A$1,MOD(ROW(13:13),12)+INT(ROW(13:13)/12)*5+($Q$1-1)*40,COLUMN(B14))</f>
        <v>组</v>
      </c>
      <c r="C16" s="11">
        <f ca="1">OFFSET(记录!$A$1,MOD(ROW(13:13),12)+INT(ROW(13:13)/12)*5+($Q$1-1)*40,COLUMN(C14))</f>
        <v>5739</v>
      </c>
      <c r="D16" s="12">
        <f ca="1">OFFSET(记录!$A$1,MOD(ROW(13:13),12)+INT(ROW(13:13)/12)*5+($Q$1-1)*40,COLUMN(D14))</f>
        <v>0.634959556136749</v>
      </c>
      <c r="E16" s="12">
        <f ca="1">ROUND(C16*D16,2)</f>
        <v>3644.03</v>
      </c>
      <c r="F16" s="13"/>
      <c r="G16" s="5"/>
      <c r="H16" s="10" t="str">
        <f ca="1">OFFSET(记录!$A$1,MOD(ROW(13:13),12)+20+INT(ROW(13:13)/12)*5+($Q$1-1)*40,COLUMN(A14))</f>
        <v>面盖GC-66</v>
      </c>
      <c r="I16" s="11" t="str">
        <f ca="1">OFFSET(记录!$A$1,MOD(ROW(13:13),12)+20+INT(ROW(13:13)/12)*5+($Q$1-1)*40,COLUMN(B14))</f>
        <v>组</v>
      </c>
      <c r="J16" s="11">
        <f ca="1">OFFSET(记录!$A$1,MOD(ROW(13:13),12)+20+INT(ROW(13:13)/12)*5+($Q$1-1)*40,COLUMN(C14))</f>
        <v>24797</v>
      </c>
      <c r="K16" s="12">
        <f ca="1">OFFSET(记录!$A$1,MOD(ROW(13:13),12)+20+INT(ROW(13:13)/12)*5+($Q$1-1)*40,COLUMN(D14))</f>
        <v>0.37274268795307</v>
      </c>
      <c r="L16" s="12">
        <f ca="1">ROUND(J16*K16,2)</f>
        <v>9242.9</v>
      </c>
      <c r="M16" s="13"/>
      <c r="N16" s="5"/>
      <c r="O16" s="5"/>
    </row>
    <row r="17" customHeight="1" spans="1:15">
      <c r="A17" s="10" t="str">
        <f ca="1">OFFSET(记录!$A$1,MOD(ROW(14:14),12)+INT(ROW(14:14)/12)*5+($Q$1-1)*40,COLUMN(A15))</f>
        <v>底座NSA-47</v>
      </c>
      <c r="B17" s="11" t="str">
        <f ca="1">OFFSET(记录!$A$1,MOD(ROW(14:14),12)+INT(ROW(14:14)/12)*5+($Q$1-1)*40,COLUMN(B15))</f>
        <v>组</v>
      </c>
      <c r="C17" s="11">
        <f ca="1">OFFSET(记录!$A$1,MOD(ROW(14:14),12)+INT(ROW(14:14)/12)*5+($Q$1-1)*40,COLUMN(C15))</f>
        <v>7152</v>
      </c>
      <c r="D17" s="12">
        <f ca="1">OFFSET(记录!$A$1,MOD(ROW(14:14),12)+INT(ROW(14:14)/12)*5+($Q$1-1)*40,COLUMN(D15))</f>
        <v>0.684019486344549</v>
      </c>
      <c r="E17" s="12">
        <f ca="1" t="shared" ref="E17:E20" si="2">ROUND(C17*D17,2)</f>
        <v>4892.11</v>
      </c>
      <c r="F17" s="13"/>
      <c r="G17" s="5"/>
      <c r="H17" s="10" t="str">
        <f ca="1">OFFSET(记录!$A$1,MOD(ROW(14:14),12)+20+INT(ROW(14:14)/12)*5+($Q$1-1)*40,COLUMN(A15))</f>
        <v>后罩NSA-67</v>
      </c>
      <c r="I17" s="11" t="str">
        <f ca="1">OFFSET(记录!$A$1,MOD(ROW(14:14),12)+20+INT(ROW(14:14)/12)*5+($Q$1-1)*40,COLUMN(B15))</f>
        <v>组</v>
      </c>
      <c r="J17" s="11">
        <f ca="1">OFFSET(记录!$A$1,MOD(ROW(14:14),12)+20+INT(ROW(14:14)/12)*5+($Q$1-1)*40,COLUMN(C15))</f>
        <v>7200</v>
      </c>
      <c r="K17" s="12">
        <f ca="1">OFFSET(记录!$A$1,MOD(ROW(14:14),12)+20+INT(ROW(14:14)/12)*5+($Q$1-1)*40,COLUMN(D15))</f>
        <v>0.390787719710414</v>
      </c>
      <c r="L17" s="12">
        <f ca="1" t="shared" ref="L17:L20" si="3">ROUND(J17*K17,2)</f>
        <v>2813.67</v>
      </c>
      <c r="M17" s="13"/>
      <c r="N17" s="5"/>
      <c r="O17" s="5"/>
    </row>
    <row r="18" customHeight="1" spans="1:15">
      <c r="A18" s="10" t="str">
        <f ca="1">OFFSET(记录!$A$1,MOD(ROW(15:15),12)+INT(ROW(15:15)/12)*5+($Q$1-1)*40,COLUMN(A16))</f>
        <v>底座NSB-48</v>
      </c>
      <c r="B18" s="11" t="str">
        <f ca="1">OFFSET(记录!$A$1,MOD(ROW(15:15),12)+INT(ROW(15:15)/12)*5+($Q$1-1)*40,COLUMN(B16))</f>
        <v>组</v>
      </c>
      <c r="C18" s="11">
        <f ca="1">OFFSET(记录!$A$1,MOD(ROW(15:15),12)+INT(ROW(15:15)/12)*5+($Q$1-1)*40,COLUMN(C16))</f>
        <v>5224</v>
      </c>
      <c r="D18" s="12">
        <f ca="1">OFFSET(记录!$A$1,MOD(ROW(15:15),12)+INT(ROW(15:15)/12)*5+($Q$1-1)*40,COLUMN(D16))</f>
        <v>0.669921805236703</v>
      </c>
      <c r="E18" s="12">
        <f ca="1" t="shared" si="2"/>
        <v>3499.67</v>
      </c>
      <c r="F18" s="13"/>
      <c r="G18" s="5"/>
      <c r="H18" s="10" t="str">
        <f ca="1">OFFSET(记录!$A$1,MOD(ROW(15:15),12)+20+INT(ROW(15:15)/12)*5+($Q$1-1)*40,COLUMN(A16))</f>
        <v>底座NSW-68</v>
      </c>
      <c r="I18" s="11" t="str">
        <f ca="1">OFFSET(记录!$A$1,MOD(ROW(15:15),12)+20+INT(ROW(15:15)/12)*5+($Q$1-1)*40,COLUMN(B16))</f>
        <v>组</v>
      </c>
      <c r="J18" s="11">
        <f ca="1">OFFSET(记录!$A$1,MOD(ROW(15:15),12)+20+INT(ROW(15:15)/12)*5+($Q$1-1)*40,COLUMN(C16))</f>
        <v>9045</v>
      </c>
      <c r="K18" s="12">
        <f ca="1">OFFSET(记录!$A$1,MOD(ROW(15:15),12)+20+INT(ROW(15:15)/12)*5+($Q$1-1)*40,COLUMN(D16))</f>
        <v>0.418813909856263</v>
      </c>
      <c r="L18" s="12">
        <f ca="1" t="shared" si="3"/>
        <v>3788.17</v>
      </c>
      <c r="M18" s="13"/>
      <c r="N18" s="5"/>
      <c r="O18" s="5"/>
    </row>
    <row r="19" customHeight="1" spans="1:15">
      <c r="A19" s="10" t="str">
        <f ca="1">OFFSET(记录!$A$1,MOD(ROW(16:16),12)+INT(ROW(16:16)/12)*5+($Q$1-1)*40,COLUMN(A17))</f>
        <v>罩壳FD-49</v>
      </c>
      <c r="B19" s="11" t="str">
        <f ca="1">OFFSET(记录!$A$1,MOD(ROW(16:16),12)+INT(ROW(16:16)/12)*5+($Q$1-1)*40,COLUMN(B17))</f>
        <v>组</v>
      </c>
      <c r="C19" s="11">
        <f ca="1">OFFSET(记录!$A$1,MOD(ROW(16:16),12)+INT(ROW(16:16)/12)*5+($Q$1-1)*40,COLUMN(C17))</f>
        <v>308</v>
      </c>
      <c r="D19" s="12">
        <f ca="1">OFFSET(记录!$A$1,MOD(ROW(16:16),12)+INT(ROW(16:16)/12)*5+($Q$1-1)*40,COLUMN(D17))</f>
        <v>0.634959556136749</v>
      </c>
      <c r="E19" s="12">
        <f ca="1" t="shared" si="2"/>
        <v>195.57</v>
      </c>
      <c r="F19" s="13"/>
      <c r="G19" s="5"/>
      <c r="H19" s="10" t="str">
        <f ca="1">OFFSET(记录!$A$1,MOD(ROW(16:16),12)+20+INT(ROW(16:16)/12)*5+($Q$1-1)*40,COLUMN(A17))</f>
        <v>后轮NDYC-69</v>
      </c>
      <c r="I19" s="11" t="str">
        <f ca="1">OFFSET(记录!$A$1,MOD(ROW(16:16),12)+20+INT(ROW(16:16)/12)*5+($Q$1-1)*40,COLUMN(B17))</f>
        <v>组</v>
      </c>
      <c r="J19" s="11">
        <f ca="1">OFFSET(记录!$A$1,MOD(ROW(16:16),12)+20+INT(ROW(16:16)/12)*5+($Q$1-1)*40,COLUMN(C17))</f>
        <v>50840</v>
      </c>
      <c r="K19" s="12">
        <f ca="1">OFFSET(记录!$A$1,MOD(ROW(16:16),12)+20+INT(ROW(16:16)/12)*5+($Q$1-1)*40,COLUMN(D17))</f>
        <v>0.0603380750808812</v>
      </c>
      <c r="L19" s="12">
        <f ca="1" t="shared" si="3"/>
        <v>3067.59</v>
      </c>
      <c r="M19" s="13"/>
      <c r="N19" s="5"/>
      <c r="O19" s="5"/>
    </row>
    <row r="20" customHeight="1" spans="1:15">
      <c r="A20" s="10" t="str">
        <f ca="1">OFFSET(记录!$A$1,MOD(ROW(17:17),12)+INT(ROW(17:17)/12)*5+($Q$1-1)*40,COLUMN(A18))</f>
        <v>后轮KS-50</v>
      </c>
      <c r="B20" s="11" t="str">
        <f ca="1">OFFSET(记录!$A$1,MOD(ROW(17:17),12)+INT(ROW(17:17)/12)*5+($Q$1-1)*40,COLUMN(B18))</f>
        <v>组</v>
      </c>
      <c r="C20" s="11">
        <f ca="1">OFFSET(记录!$A$1,MOD(ROW(17:17),12)+INT(ROW(17:17)/12)*5+($Q$1-1)*40,COLUMN(C18))</f>
        <v>51648</v>
      </c>
      <c r="D20" s="12">
        <f ca="1">OFFSET(记录!$A$1,MOD(ROW(17:17),12)+INT(ROW(17:17)/12)*5+($Q$1-1)*40,COLUMN(D18))</f>
        <v>0.0603380750808812</v>
      </c>
      <c r="E20" s="12">
        <f ca="1" t="shared" si="2"/>
        <v>3116.34</v>
      </c>
      <c r="F20" s="13"/>
      <c r="G20" s="5"/>
      <c r="H20" s="10" t="str">
        <f ca="1">OFFSET(记录!$A$1,MOD(ROW(17:17),12)+20+INT(ROW(17:17)/12)*5+($Q$1-1)*40,COLUMN(A18))</f>
        <v>前壳NDYC-70</v>
      </c>
      <c r="I20" s="11" t="str">
        <f ca="1">OFFSET(记录!$A$1,MOD(ROW(17:17),12)+20+INT(ROW(17:17)/12)*5+($Q$1-1)*40,COLUMN(B18))</f>
        <v>组</v>
      </c>
      <c r="J20" s="11">
        <f ca="1">OFFSET(记录!$A$1,MOD(ROW(17:17),12)+20+INT(ROW(17:17)/12)*5+($Q$1-1)*40,COLUMN(C18))</f>
        <v>281</v>
      </c>
      <c r="K20" s="12">
        <f ca="1">OFFSET(记录!$A$1,MOD(ROW(17:17),12)+20+INT(ROW(17:17)/12)*5+($Q$1-1)*40,COLUMN(D18))</f>
        <v>0.840221792747654</v>
      </c>
      <c r="L20" s="12">
        <f ca="1" t="shared" si="3"/>
        <v>236.1</v>
      </c>
      <c r="M20" s="13"/>
      <c r="N20" s="5"/>
      <c r="O20" s="5"/>
    </row>
    <row r="21" customHeight="1" spans="1:15">
      <c r="A21" s="11" t="s">
        <v>189</v>
      </c>
      <c r="B21" s="10"/>
      <c r="C21" s="10"/>
      <c r="D21" s="12"/>
      <c r="E21" s="12">
        <f ca="1">SUM(E16:E20)</f>
        <v>15347.72</v>
      </c>
      <c r="F21" s="10"/>
      <c r="G21" s="5"/>
      <c r="H21" s="11" t="s">
        <v>189</v>
      </c>
      <c r="I21" s="10"/>
      <c r="J21" s="10"/>
      <c r="K21" s="12"/>
      <c r="L21" s="12">
        <f ca="1">SUM(L16:L20)</f>
        <v>19148.43</v>
      </c>
      <c r="M21" s="10"/>
      <c r="N21" s="5"/>
      <c r="O21" s="5"/>
    </row>
    <row r="22" customHeight="1" spans="1:15">
      <c r="A22" s="11"/>
      <c r="B22" s="14"/>
      <c r="C22" s="14"/>
      <c r="D22" s="14"/>
      <c r="E22" s="14"/>
      <c r="F22" s="14"/>
      <c r="G22" s="5"/>
      <c r="H22" s="11"/>
      <c r="I22" s="14"/>
      <c r="J22" s="14"/>
      <c r="K22" s="14"/>
      <c r="L22" s="14"/>
      <c r="M22" s="14"/>
      <c r="N22" s="5"/>
      <c r="O22" s="5"/>
    </row>
    <row r="23" customHeight="1" spans="1:15">
      <c r="A23" s="15"/>
      <c r="E23" s="16"/>
      <c r="F23" s="5"/>
      <c r="G23" s="5"/>
      <c r="H23" s="15"/>
      <c r="L23" s="16"/>
      <c r="M23" s="5"/>
      <c r="N23" s="5"/>
      <c r="O23" s="5"/>
    </row>
    <row r="24" ht="17.25" customHeight="1" spans="7:15">
      <c r="G24" s="5"/>
      <c r="N24" s="5"/>
      <c r="O24" s="5"/>
    </row>
    <row r="25" ht="25.5" customHeight="1" spans="1:16">
      <c r="A25" s="4" t="s">
        <v>190</v>
      </c>
      <c r="B25" s="4"/>
      <c r="C25" s="4"/>
      <c r="D25" s="4"/>
      <c r="E25" s="4"/>
      <c r="F25" s="4"/>
      <c r="G25" s="5"/>
      <c r="H25" s="4" t="s">
        <v>190</v>
      </c>
      <c r="I25" s="4"/>
      <c r="J25" s="4"/>
      <c r="K25" s="4"/>
      <c r="L25" s="4"/>
      <c r="M25" s="4"/>
      <c r="N25" s="5"/>
      <c r="O25" s="5"/>
      <c r="P25" s="18"/>
    </row>
    <row r="26" customHeight="1" spans="1:15">
      <c r="A26" s="6"/>
      <c r="E26" s="7" t="s">
        <v>184</v>
      </c>
      <c r="F26" s="8">
        <f ca="1">OFFSET(记录!A$1,MOD(ROW(25:25),12)+20+INT(ROW(25:25)/12)*5+($Q$1-1)*40,)</f>
        <v>41277</v>
      </c>
      <c r="G26" s="5"/>
      <c r="H26" s="6"/>
      <c r="L26" s="7" t="s">
        <v>184</v>
      </c>
      <c r="M26" s="8">
        <f ca="1">OFFSET(记录!A$1,MOD(ROW(25:25),12)+20+INT(ROW(25:25)/12)*5+($Q$1-1)*40,)</f>
        <v>41277</v>
      </c>
      <c r="N26" s="5"/>
      <c r="O26" s="5"/>
    </row>
    <row r="27" s="1" customFormat="1" customHeight="1" spans="1:18">
      <c r="A27" s="9" t="s">
        <v>186</v>
      </c>
      <c r="B27" s="9" t="s">
        <v>2</v>
      </c>
      <c r="C27" s="9" t="s">
        <v>3</v>
      </c>
      <c r="D27" s="9" t="s">
        <v>4</v>
      </c>
      <c r="E27" s="9" t="s">
        <v>187</v>
      </c>
      <c r="F27" s="9" t="s">
        <v>188</v>
      </c>
      <c r="G27" s="5"/>
      <c r="H27" s="9" t="s">
        <v>186</v>
      </c>
      <c r="I27" s="9" t="s">
        <v>2</v>
      </c>
      <c r="J27" s="9" t="s">
        <v>3</v>
      </c>
      <c r="K27" s="9" t="s">
        <v>4</v>
      </c>
      <c r="L27" s="9" t="s">
        <v>187</v>
      </c>
      <c r="M27" s="9" t="s">
        <v>188</v>
      </c>
      <c r="N27" s="5"/>
      <c r="O27" s="5"/>
      <c r="Q27" s="2"/>
      <c r="R27" s="2"/>
    </row>
    <row r="28" customHeight="1" spans="1:15">
      <c r="A28" s="10" t="str">
        <f ca="1">OFFSET(记录!$A$1,MOD(ROW(25:25),12)+INT(ROW(25:25)/12)*5+($Q$1-1)*40,COLUMN(A26))</f>
        <v>后轮NDYC-51</v>
      </c>
      <c r="B28" s="11" t="str">
        <f ca="1">OFFSET(记录!$A$1,MOD(ROW(25:25),12)+INT(ROW(25:25)/12)*5+($Q$1-1)*40,COLUMN(B26))</f>
        <v>套</v>
      </c>
      <c r="C28" s="11">
        <f ca="1">OFFSET(记录!$A$1,MOD(ROW(25:25),12)+INT(ROW(25:25)/12)*5+($Q$1-1)*40,COLUMN(C26))</f>
        <v>22898</v>
      </c>
      <c r="D28" s="12">
        <f ca="1">OFFSET(记录!$A$1,MOD(ROW(25:25),12)+INT(ROW(25:25)/12)*5+($Q$1-1)*40,COLUMN(D26))</f>
        <v>0.0609019822882478</v>
      </c>
      <c r="E28" s="12">
        <f ca="1">ROUND(C28*D28,2)</f>
        <v>1394.53</v>
      </c>
      <c r="F28" s="13"/>
      <c r="G28" s="5"/>
      <c r="H28" s="10" t="str">
        <f ca="1">OFFSET(记录!$A$1,MOD(ROW(25:25),12)+20+INT(ROW(25:25)/12)*5+($Q$1-1)*40,COLUMN(A26))</f>
        <v>前壳NDYC-71</v>
      </c>
      <c r="I28" s="11" t="str">
        <f ca="1">OFFSET(记录!$A$1,MOD(ROW(25:25),12)+20+INT(ROW(25:25)/12)*5+($Q$1-1)*40,COLUMN(B26))</f>
        <v>套</v>
      </c>
      <c r="J28" s="11">
        <f ca="1">OFFSET(记录!$A$1,MOD(ROW(25:25),12)+20+INT(ROW(25:25)/12)*5+($Q$1-1)*40,COLUMN(C26))</f>
        <v>10623</v>
      </c>
      <c r="K28" s="12">
        <f ca="1">OFFSET(记录!$A$1,MOD(ROW(25:25),12)+20+INT(ROW(25:25)/12)*5+($Q$1-1)*40,COLUMN(D26))</f>
        <v>0.840221792747655</v>
      </c>
      <c r="L28" s="12">
        <f ca="1">ROUND(J28*K28,2)</f>
        <v>8925.68</v>
      </c>
      <c r="M28" s="13"/>
      <c r="N28" s="5"/>
      <c r="O28" s="5"/>
    </row>
    <row r="29" customHeight="1" spans="1:15">
      <c r="A29" s="10" t="str">
        <f ca="1">OFFSET(记录!$A$1,MOD(ROW(26:26),12)+INT(ROW(26:26)/12)*5+($Q$1-1)*40,COLUMN(A27))</f>
        <v>罩盖FB-52</v>
      </c>
      <c r="B29" s="11" t="str">
        <f ca="1">OFFSET(记录!$A$1,MOD(ROW(26:26),12)+INT(ROW(26:26)/12)*5+($Q$1-1)*40,COLUMN(B27))</f>
        <v>套</v>
      </c>
      <c r="C29" s="11">
        <f ca="1">OFFSET(记录!$A$1,MOD(ROW(26:26),12)+INT(ROW(26:26)/12)*5+($Q$1-1)*40,COLUMN(C27))</f>
        <v>4560</v>
      </c>
      <c r="D29" s="12">
        <f ca="1">OFFSET(记录!$A$1,MOD(ROW(26:26),12)+INT(ROW(26:26)/12)*5+($Q$1-1)*40,COLUMN(D27))</f>
        <v>0.112217541457469</v>
      </c>
      <c r="E29" s="12">
        <f ca="1" t="shared" ref="E29:E32" si="4">ROUND(C29*D29,2)</f>
        <v>511.71</v>
      </c>
      <c r="F29" s="13"/>
      <c r="G29" s="5"/>
      <c r="H29" s="10" t="str">
        <f ca="1">OFFSET(记录!$A$1,MOD(ROW(26:26),12)+20+INT(ROW(26:26)/12)*5+($Q$1-1)*40,COLUMN(A27))</f>
        <v>上盖NDJ-72</v>
      </c>
      <c r="I29" s="11" t="str">
        <f ca="1">OFFSET(记录!$A$1,MOD(ROW(26:26),12)+20+INT(ROW(26:26)/12)*5+($Q$1-1)*40,COLUMN(B27))</f>
        <v>套</v>
      </c>
      <c r="J29" s="11">
        <f ca="1">OFFSET(记录!$A$1,MOD(ROW(26:26),12)+20+INT(ROW(26:26)/12)*5+($Q$1-1)*40,COLUMN(C27))</f>
        <v>1182</v>
      </c>
      <c r="K29" s="12">
        <f ca="1">OFFSET(记录!$A$1,MOD(ROW(26:26),12)+20+INT(ROW(26:26)/12)*5+($Q$1-1)*40,COLUMN(D27))</f>
        <v>0.839093978266944</v>
      </c>
      <c r="L29" s="12">
        <f ca="1" t="shared" ref="L29:L32" si="5">ROUND(J29*K29,2)</f>
        <v>991.81</v>
      </c>
      <c r="M29" s="13"/>
      <c r="N29" s="5"/>
      <c r="O29" s="5"/>
    </row>
    <row r="30" customHeight="1" spans="1:15">
      <c r="A30" s="10" t="str">
        <f ca="1">OFFSET(记录!$A$1,MOD(ROW(27:27),12)+INT(ROW(27:27)/12)*5+($Q$1-1)*40,COLUMN(A28))</f>
        <v>盖板NBFB-53</v>
      </c>
      <c r="B30" s="11" t="str">
        <f ca="1">OFFSET(记录!$A$1,MOD(ROW(27:27),12)+INT(ROW(27:27)/12)*5+($Q$1-1)*40,COLUMN(B28))</f>
        <v>套</v>
      </c>
      <c r="C30" s="11">
        <f ca="1">OFFSET(记录!$A$1,MOD(ROW(27:27),12)+INT(ROW(27:27)/12)*5+($Q$1-1)*40,COLUMN(C28))</f>
        <v>29248</v>
      </c>
      <c r="D30" s="12">
        <f ca="1">OFFSET(记录!$A$1,MOD(ROW(27:27),12)+INT(ROW(27:27)/12)*5+($Q$1-1)*40,COLUMN(D28))</f>
        <v>0.140412903607183</v>
      </c>
      <c r="E30" s="12">
        <f ca="1" t="shared" si="4"/>
        <v>4106.8</v>
      </c>
      <c r="F30" s="13"/>
      <c r="G30" s="5"/>
      <c r="H30" s="10" t="str">
        <f ca="1">OFFSET(记录!$A$1,MOD(ROW(27:27),12)+20+INT(ROW(27:27)/12)*5+($Q$1-1)*40,COLUMN(A28))</f>
        <v>后壳NDYC-73</v>
      </c>
      <c r="I30" s="11" t="str">
        <f ca="1">OFFSET(记录!$A$1,MOD(ROW(27:27),12)+20+INT(ROW(27:27)/12)*5+($Q$1-1)*40,COLUMN(B28))</f>
        <v>套</v>
      </c>
      <c r="J30" s="11">
        <f ca="1">OFFSET(记录!$A$1,MOD(ROW(27:27),12)+20+INT(ROW(27:27)/12)*5+($Q$1-1)*40,COLUMN(C28))</f>
        <v>23640</v>
      </c>
      <c r="K30" s="12">
        <f ca="1">OFFSET(记录!$A$1,MOD(ROW(27:27),12)+20+INT(ROW(27:27)/12)*5+($Q$1-1)*40,COLUMN(D28))</f>
        <v>0.837966163786234</v>
      </c>
      <c r="L30" s="12">
        <f ca="1" t="shared" si="5"/>
        <v>19809.52</v>
      </c>
      <c r="M30" s="13"/>
      <c r="N30" s="5"/>
      <c r="O30" s="5"/>
    </row>
    <row r="31" customHeight="1" spans="1:15">
      <c r="A31" s="10" t="str">
        <f ca="1">OFFSET(记录!$A$1,MOD(ROW(28:28),12)+INT(ROW(28:28)/12)*5+($Q$1-1)*40,COLUMN(A29))</f>
        <v>电机罩NSA-54</v>
      </c>
      <c r="B31" s="11" t="str">
        <f ca="1">OFFSET(记录!$A$1,MOD(ROW(28:28),12)+INT(ROW(28:28)/12)*5+($Q$1-1)*40,COLUMN(B29))</f>
        <v>套</v>
      </c>
      <c r="C31" s="11">
        <f ca="1">OFFSET(记录!$A$1,MOD(ROW(28:28),12)+INT(ROW(28:28)/12)*5+($Q$1-1)*40,COLUMN(C29))</f>
        <v>3000</v>
      </c>
      <c r="D31" s="12">
        <f ca="1">OFFSET(记录!$A$1,MOD(ROW(28:28),12)+INT(ROW(28:28)/12)*5+($Q$1-1)*40,COLUMN(D29))</f>
        <v>0.146615868637152</v>
      </c>
      <c r="E31" s="12">
        <f ca="1" t="shared" si="4"/>
        <v>439.85</v>
      </c>
      <c r="F31" s="13"/>
      <c r="G31" s="5"/>
      <c r="H31" s="10" t="str">
        <f ca="1">OFFSET(记录!$A$1,MOD(ROW(28:28),12)+20+INT(ROW(28:28)/12)*5+($Q$1-1)*40,COLUMN(A29))</f>
        <v>后壳NDYC-74</v>
      </c>
      <c r="I31" s="11" t="str">
        <f ca="1">OFFSET(记录!$A$1,MOD(ROW(28:28),12)+20+INT(ROW(28:28)/12)*5+($Q$1-1)*40,COLUMN(B29))</f>
        <v>套</v>
      </c>
      <c r="J31" s="11">
        <f ca="1">OFFSET(记录!$A$1,MOD(ROW(28:28),12)+20+INT(ROW(28:28)/12)*5+($Q$1-1)*40,COLUMN(C29))</f>
        <v>10284</v>
      </c>
      <c r="K31" s="12">
        <f ca="1">OFFSET(记录!$A$1,MOD(ROW(28:28),12)+20+INT(ROW(28:28)/12)*5+($Q$1-1)*40,COLUMN(D29))</f>
        <v>0.837966163786234</v>
      </c>
      <c r="L31" s="12">
        <f ca="1" t="shared" si="5"/>
        <v>8617.64</v>
      </c>
      <c r="M31" s="13"/>
      <c r="N31" s="5"/>
      <c r="O31" s="5"/>
    </row>
    <row r="32" customHeight="1" spans="1:15">
      <c r="A32" s="10" t="str">
        <f ca="1">OFFSET(记录!$A$1,MOD(ROW(29:29),12)+INT(ROW(29:29)/12)*5+($Q$1-1)*40,COLUMN(A30))</f>
        <v>电机罩NSA-55</v>
      </c>
      <c r="B32" s="11" t="str">
        <f ca="1">OFFSET(记录!$A$1,MOD(ROW(29:29),12)+INT(ROW(29:29)/12)*5+($Q$1-1)*40,COLUMN(B30))</f>
        <v>套</v>
      </c>
      <c r="C32" s="11">
        <f ca="1">OFFSET(记录!$A$1,MOD(ROW(29:29),12)+INT(ROW(29:29)/12)*5+($Q$1-1)*40,COLUMN(C30))</f>
        <v>5438</v>
      </c>
      <c r="D32" s="12">
        <f ca="1">OFFSET(记录!$A$1,MOD(ROW(29:29),12)+INT(ROW(29:29)/12)*5+($Q$1-1)*40,COLUMN(D30))</f>
        <v>0.1646609151074</v>
      </c>
      <c r="E32" s="12">
        <f ca="1" t="shared" si="4"/>
        <v>895.43</v>
      </c>
      <c r="F32" s="13"/>
      <c r="G32" s="5"/>
      <c r="H32" s="10" t="str">
        <f ca="1">OFFSET(记录!$A$1,MOD(ROW(29:29),12)+20+INT(ROW(29:29)/12)*5+($Q$1-1)*40,COLUMN(A30))</f>
        <v>后壳NDYC-75</v>
      </c>
      <c r="I32" s="11" t="str">
        <f ca="1">OFFSET(记录!$A$1,MOD(ROW(29:29),12)+20+INT(ROW(29:29)/12)*5+($Q$1-1)*40,COLUMN(B30))</f>
        <v>套</v>
      </c>
      <c r="J32" s="11">
        <f ca="1">OFFSET(记录!$A$1,MOD(ROW(29:29),12)+20+INT(ROW(29:29)/12)*5+($Q$1-1)*40,COLUMN(C30))</f>
        <v>232</v>
      </c>
      <c r="K32" s="12">
        <f ca="1">OFFSET(记录!$A$1,MOD(ROW(29:29),12)+20+INT(ROW(29:29)/12)*5+($Q$1-1)*40,COLUMN(D30))</f>
        <v>0.837966163786234</v>
      </c>
      <c r="L32" s="12">
        <f ca="1" t="shared" si="5"/>
        <v>194.41</v>
      </c>
      <c r="M32" s="13"/>
      <c r="N32" s="5"/>
      <c r="O32" s="5"/>
    </row>
    <row r="33" customHeight="1" spans="1:15">
      <c r="A33" s="11" t="s">
        <v>189</v>
      </c>
      <c r="B33" s="10"/>
      <c r="C33" s="10"/>
      <c r="D33" s="12"/>
      <c r="E33" s="12">
        <f ca="1">SUM(E28:E32)</f>
        <v>7348.32</v>
      </c>
      <c r="F33" s="10"/>
      <c r="G33" s="5"/>
      <c r="H33" s="11" t="s">
        <v>189</v>
      </c>
      <c r="I33" s="10"/>
      <c r="J33" s="10"/>
      <c r="K33" s="12"/>
      <c r="L33" s="12">
        <f ca="1">SUM(L28:L32)</f>
        <v>38539.06</v>
      </c>
      <c r="M33" s="10"/>
      <c r="N33" s="5"/>
      <c r="O33" s="5"/>
    </row>
    <row r="34" customHeight="1" spans="1:15">
      <c r="A34" s="11"/>
      <c r="B34" s="14"/>
      <c r="C34" s="14"/>
      <c r="D34" s="14"/>
      <c r="E34" s="14"/>
      <c r="F34" s="14"/>
      <c r="G34" s="5"/>
      <c r="H34" s="11"/>
      <c r="I34" s="14"/>
      <c r="J34" s="14"/>
      <c r="K34" s="14"/>
      <c r="L34" s="14"/>
      <c r="M34" s="14"/>
      <c r="N34" s="5"/>
      <c r="O34" s="5"/>
    </row>
    <row r="35" customHeight="1" spans="1:15">
      <c r="A35" s="15"/>
      <c r="E35" s="16"/>
      <c r="F35" s="5"/>
      <c r="G35" s="5"/>
      <c r="H35" s="15"/>
      <c r="L35" s="16"/>
      <c r="M35" s="5"/>
      <c r="N35" s="5"/>
      <c r="O35" s="5"/>
    </row>
    <row r="36" ht="17.25" customHeight="1" spans="7:15">
      <c r="G36" s="5"/>
      <c r="N36" s="5"/>
      <c r="O36" s="5"/>
    </row>
    <row r="37" ht="25.5" customHeight="1" spans="1:16">
      <c r="A37" s="4" t="s">
        <v>190</v>
      </c>
      <c r="B37" s="4"/>
      <c r="C37" s="4"/>
      <c r="D37" s="4"/>
      <c r="E37" s="4"/>
      <c r="F37" s="4"/>
      <c r="G37" s="5"/>
      <c r="H37" s="4" t="s">
        <v>190</v>
      </c>
      <c r="I37" s="4"/>
      <c r="J37" s="4"/>
      <c r="K37" s="4"/>
      <c r="L37" s="4"/>
      <c r="M37" s="4"/>
      <c r="N37" s="5"/>
      <c r="O37" s="5"/>
      <c r="P37" s="18"/>
    </row>
    <row r="38" customHeight="1" spans="1:15">
      <c r="A38" s="6"/>
      <c r="E38" s="7" t="s">
        <v>184</v>
      </c>
      <c r="F38" s="8">
        <f ca="1">OFFSET(记录!A$1,MOD(ROW(37:37),12)+20+INT(ROW(37:37)/12)*5+($Q$1-1)*40,)</f>
        <v>41277</v>
      </c>
      <c r="G38" s="5"/>
      <c r="H38" s="6"/>
      <c r="L38" s="7" t="s">
        <v>184</v>
      </c>
      <c r="M38" s="8">
        <f ca="1">OFFSET(记录!A$1,MOD(ROW(37:37),12)+20+INT(ROW(37:37)/12)*5+($Q$1-1)*40,)</f>
        <v>41277</v>
      </c>
      <c r="N38" s="5"/>
      <c r="O38" s="5"/>
    </row>
    <row r="39" s="1" customFormat="1" customHeight="1" spans="1:18">
      <c r="A39" s="9" t="s">
        <v>186</v>
      </c>
      <c r="B39" s="9" t="s">
        <v>2</v>
      </c>
      <c r="C39" s="9" t="s">
        <v>3</v>
      </c>
      <c r="D39" s="9" t="s">
        <v>4</v>
      </c>
      <c r="E39" s="9" t="s">
        <v>187</v>
      </c>
      <c r="F39" s="9" t="s">
        <v>188</v>
      </c>
      <c r="G39" s="5"/>
      <c r="H39" s="9" t="s">
        <v>186</v>
      </c>
      <c r="I39" s="9" t="s">
        <v>2</v>
      </c>
      <c r="J39" s="9" t="s">
        <v>3</v>
      </c>
      <c r="K39" s="9" t="s">
        <v>4</v>
      </c>
      <c r="L39" s="9" t="s">
        <v>187</v>
      </c>
      <c r="M39" s="9" t="s">
        <v>188</v>
      </c>
      <c r="N39" s="5"/>
      <c r="O39" s="5"/>
      <c r="Q39" s="2"/>
      <c r="R39" s="2"/>
    </row>
    <row r="40" customHeight="1" spans="1:15">
      <c r="A40" s="10" t="str">
        <f ca="1">OFFSET(记录!$A$1,MOD(ROW(37:37),12)+INT(ROW(37:37)/12)*5+($Q$1-1)*40,COLUMN(A38))</f>
        <v>加湿盒盖-56</v>
      </c>
      <c r="B40" s="11" t="str">
        <f ca="1">OFFSET(记录!$A$1,MOD(ROW(37:37),12)+INT(ROW(37:37)/12)*5+($Q$1-1)*40,COLUMN(B38))</f>
        <v>个</v>
      </c>
      <c r="C40" s="11">
        <f ca="1">OFFSET(记录!$A$1,MOD(ROW(37:37),12)+INT(ROW(37:37)/12)*5+($Q$1-1)*40,COLUMN(C38))</f>
        <v>96387</v>
      </c>
      <c r="D40" s="12">
        <f ca="1">OFFSET(记录!$A$1,MOD(ROW(37:37),12)+INT(ROW(37:37)/12)*5+($Q$1-1)*40,COLUMN(D38))</f>
        <v>0.170863894784296</v>
      </c>
      <c r="E40" s="12">
        <f ca="1">ROUND(C40*D40,2)</f>
        <v>16469.06</v>
      </c>
      <c r="F40" s="13"/>
      <c r="G40" s="5"/>
      <c r="H40" s="10" t="str">
        <f ca="1">OFFSET(记录!$A$1,MOD(ROW(37:37),12)+20+INT(ROW(37:37)/12)*5+($Q$1-1)*40,COLUMN(A38))</f>
        <v>前壳NDYC-76</v>
      </c>
      <c r="I40" s="11" t="str">
        <f ca="1">OFFSET(记录!$A$1,MOD(ROW(37:37),12)+20+INT(ROW(37:37)/12)*5+($Q$1-1)*40,COLUMN(B38))</f>
        <v>个</v>
      </c>
      <c r="J40" s="11">
        <f ca="1">OFFSET(记录!$A$1,MOD(ROW(37:37),12)+20+INT(ROW(37:37)/12)*5+($Q$1-1)*40,COLUMN(C38))</f>
        <v>6116</v>
      </c>
      <c r="K40" s="12">
        <f ca="1">OFFSET(记录!$A$1,MOD(ROW(37:37),12)+20+INT(ROW(37:37)/12)*5+($Q$1-1)*40,COLUMN(D38))</f>
        <v>0.837966163786234</v>
      </c>
      <c r="L40" s="12">
        <f ca="1">ROUND(J40*K40,2)</f>
        <v>5125</v>
      </c>
      <c r="M40" s="13"/>
      <c r="N40" s="5"/>
      <c r="O40" s="5"/>
    </row>
    <row r="41" customHeight="1" spans="1:15">
      <c r="A41" s="10" t="str">
        <f ca="1">OFFSET(记录!$A$1,MOD(ROW(38:38),12)+INT(ROW(38:38)/12)*5+($Q$1-1)*40,COLUMN(A39))</f>
        <v>导风板KS-57</v>
      </c>
      <c r="B41" s="11" t="str">
        <f ca="1">OFFSET(记录!$A$1,MOD(ROW(38:38),12)+INT(ROW(38:38)/12)*5+($Q$1-1)*40,COLUMN(B39))</f>
        <v>个</v>
      </c>
      <c r="C41" s="11">
        <f ca="1">OFFSET(记录!$A$1,MOD(ROW(38:38),12)+INT(ROW(38:38)/12)*5+($Q$1-1)*40,COLUMN(C39))</f>
        <v>21775</v>
      </c>
      <c r="D41" s="12">
        <f ca="1">OFFSET(记录!$A$1,MOD(ROW(38:38),12)+INT(ROW(38:38)/12)*5+($Q$1-1)*40,COLUMN(D39))</f>
        <v>0.179773629228092</v>
      </c>
      <c r="E41" s="12">
        <f ca="1" t="shared" ref="E41:E44" si="6">ROUND(C41*D41,2)</f>
        <v>3914.57</v>
      </c>
      <c r="F41" s="13"/>
      <c r="G41" s="5"/>
      <c r="H41" s="10" t="str">
        <f ca="1">OFFSET(记录!$A$1,MOD(ROW(38:38),12)+20+INT(ROW(38:38)/12)*5+($Q$1-1)*40,COLUMN(A39))</f>
        <v>前壳NDYC-77</v>
      </c>
      <c r="I41" s="11" t="str">
        <f ca="1">OFFSET(记录!$A$1,MOD(ROW(38:38),12)+20+INT(ROW(38:38)/12)*5+($Q$1-1)*40,COLUMN(B39))</f>
        <v>个</v>
      </c>
      <c r="J41" s="11">
        <f ca="1">OFFSET(记录!$A$1,MOD(ROW(38:38),12)+20+INT(ROW(38:38)/12)*5+($Q$1-1)*40,COLUMN(C39))</f>
        <v>3934</v>
      </c>
      <c r="K41" s="12">
        <f ca="1">OFFSET(记录!$A$1,MOD(ROW(38:38),12)+20+INT(ROW(38:38)/12)*5+($Q$1-1)*40,COLUMN(D39))</f>
        <v>0.837966163786234</v>
      </c>
      <c r="L41" s="12">
        <f ca="1" t="shared" ref="L41:L44" si="7">ROUND(J41*K41,2)</f>
        <v>3296.56</v>
      </c>
      <c r="M41" s="13"/>
      <c r="N41" s="5"/>
      <c r="O41" s="5"/>
    </row>
    <row r="42" customHeight="1" spans="1:15">
      <c r="A42" s="10" t="str">
        <f ca="1">OFFSET(记录!$A$1,MOD(ROW(39:39),12)+INT(ROW(39:39)/12)*5+($Q$1-1)*40,COLUMN(A40))</f>
        <v>罩盖FSLD-58</v>
      </c>
      <c r="B42" s="11" t="str">
        <f ca="1">OFFSET(记录!$A$1,MOD(ROW(39:39),12)+INT(ROW(39:39)/12)*5+($Q$1-1)*40,COLUMN(B40))</f>
        <v>个</v>
      </c>
      <c r="C42" s="11">
        <f ca="1">OFFSET(记录!$A$1,MOD(ROW(39:39),12)+INT(ROW(39:39)/12)*5+($Q$1-1)*40,COLUMN(C40))</f>
        <v>3284</v>
      </c>
      <c r="D42" s="12">
        <f ca="1">OFFSET(记录!$A$1,MOD(ROW(39:39),12)+INT(ROW(39:39)/12)*5+($Q$1-1)*40,COLUMN(D40))</f>
        <v>0.179886410629979</v>
      </c>
      <c r="E42" s="12">
        <f ca="1" t="shared" si="6"/>
        <v>590.75</v>
      </c>
      <c r="F42" s="13"/>
      <c r="G42" s="5"/>
      <c r="H42" s="10" t="str">
        <f ca="1">OFFSET(记录!$A$1,MOD(ROW(39:39),12)+20+INT(ROW(39:39)/12)*5+($Q$1-1)*40,COLUMN(A40))</f>
        <v>后壳NDYC-78</v>
      </c>
      <c r="I42" s="11" t="str">
        <f ca="1">OFFSET(记录!$A$1,MOD(ROW(39:39),12)+20+INT(ROW(39:39)/12)*5+($Q$1-1)*40,COLUMN(B40))</f>
        <v>个</v>
      </c>
      <c r="J42" s="11">
        <f ca="1">OFFSET(记录!$A$1,MOD(ROW(39:39),12)+20+INT(ROW(39:39)/12)*5+($Q$1-1)*40,COLUMN(C40))</f>
        <v>8826</v>
      </c>
      <c r="K42" s="12">
        <f ca="1">OFFSET(记录!$A$1,MOD(ROW(39:39),12)+20+INT(ROW(39:39)/12)*5+($Q$1-1)*40,COLUMN(D40))</f>
        <v>0.832890998590048</v>
      </c>
      <c r="L42" s="12">
        <f ca="1" t="shared" si="7"/>
        <v>7351.1</v>
      </c>
      <c r="M42" s="13"/>
      <c r="N42" s="5"/>
      <c r="O42" s="5"/>
    </row>
    <row r="43" customHeight="1" spans="1:15">
      <c r="A43" s="10" t="str">
        <f ca="1">OFFSET(记录!$A$1,MOD(ROW(40:40),12)+INT(ROW(40:40)/12)*5+($Q$1-1)*40,COLUMN(A41))</f>
        <v>底板FSB-59</v>
      </c>
      <c r="B43" s="11" t="str">
        <f ca="1">OFFSET(记录!$A$1,MOD(ROW(40:40),12)+INT(ROW(40:40)/12)*5+($Q$1-1)*40,COLUMN(B41))</f>
        <v>个</v>
      </c>
      <c r="C43" s="11">
        <f ca="1">OFFSET(记录!$A$1,MOD(ROW(40:40),12)+INT(ROW(40:40)/12)*5+($Q$1-1)*40,COLUMN(C41))</f>
        <v>6521</v>
      </c>
      <c r="D43" s="12">
        <f ca="1">OFFSET(记录!$A$1,MOD(ROW(40:40),12)+INT(ROW(40:40)/12)*5+($Q$1-1)*40,COLUMN(D41))</f>
        <v>0.221615546680172</v>
      </c>
      <c r="E43" s="12">
        <f ca="1" t="shared" si="6"/>
        <v>1445.15</v>
      </c>
      <c r="F43" s="13"/>
      <c r="G43" s="5"/>
      <c r="H43" s="10" t="str">
        <f ca="1">OFFSET(记录!$A$1,MOD(ROW(40:40),12)+20+INT(ROW(40:40)/12)*5+($Q$1-1)*40,COLUMN(A41))</f>
        <v>后壳NDYC-79</v>
      </c>
      <c r="I43" s="11" t="str">
        <f ca="1">OFFSET(记录!$A$1,MOD(ROW(40:40),12)+20+INT(ROW(40:40)/12)*5+($Q$1-1)*40,COLUMN(B41))</f>
        <v>个</v>
      </c>
      <c r="J43" s="11">
        <f ca="1">OFFSET(记录!$A$1,MOD(ROW(40:40),12)+20+INT(ROW(40:40)/12)*5+($Q$1-1)*40,COLUMN(C41))</f>
        <v>13443</v>
      </c>
      <c r="K43" s="12">
        <f ca="1">OFFSET(记录!$A$1,MOD(ROW(40:40),12)+20+INT(ROW(40:40)/12)*5+($Q$1-1)*40,COLUMN(D41))</f>
        <v>0.832327091316705</v>
      </c>
      <c r="L43" s="12">
        <f ca="1" t="shared" si="7"/>
        <v>11188.97</v>
      </c>
      <c r="M43" s="13"/>
      <c r="N43" s="5"/>
      <c r="O43" s="5"/>
    </row>
    <row r="44" customHeight="1" spans="1:15">
      <c r="A44" s="10" t="str">
        <f ca="1">OFFSET(记录!$A$1,MOD(ROW(41:41),12)+INT(ROW(41:41)/12)*5+($Q$1-1)*40,COLUMN(A42))</f>
        <v>上盖NDYC-60</v>
      </c>
      <c r="B44" s="11" t="str">
        <f ca="1">OFFSET(记录!$A$1,MOD(ROW(41:41),12)+INT(ROW(41:41)/12)*5+($Q$1-1)*40,COLUMN(B42))</f>
        <v>个</v>
      </c>
      <c r="C44" s="11">
        <f ca="1">OFFSET(记录!$A$1,MOD(ROW(41:41),12)+INT(ROW(41:41)/12)*5+($Q$1-1)*40,COLUMN(C42))</f>
        <v>21166</v>
      </c>
      <c r="D44" s="12">
        <f ca="1">OFFSET(记录!$A$1,MOD(ROW(41:41),12)+INT(ROW(41:41)/12)*5+($Q$1-1)*40,COLUMN(D42))</f>
        <v>0.272931105849393</v>
      </c>
      <c r="E44" s="12">
        <f ca="1" t="shared" si="6"/>
        <v>5776.86</v>
      </c>
      <c r="F44" s="13"/>
      <c r="G44" s="5"/>
      <c r="H44" s="10" t="str">
        <f ca="1">OFFSET(记录!$A$1,MOD(ROW(41:41),12)+20+INT(ROW(41:41)/12)*5+($Q$1-1)*40,COLUMN(A42))</f>
        <v>前壳NDYC-80</v>
      </c>
      <c r="I44" s="11" t="str">
        <f ca="1">OFFSET(记录!$A$1,MOD(ROW(41:41),12)+20+INT(ROW(41:41)/12)*5+($Q$1-1)*40,COLUMN(B42))</f>
        <v>个</v>
      </c>
      <c r="J44" s="11">
        <f ca="1">OFFSET(记录!$A$1,MOD(ROW(41:41),12)+20+INT(ROW(41:41)/12)*5+($Q$1-1)*40,COLUMN(C42))</f>
        <v>6116</v>
      </c>
      <c r="K44" s="12">
        <f ca="1">OFFSET(记录!$A$1,MOD(ROW(41:41),12)+20+INT(ROW(41:41)/12)*5+($Q$1-1)*40,COLUMN(D42))</f>
        <v>0.837966163786234</v>
      </c>
      <c r="L44" s="12">
        <f ca="1" t="shared" si="7"/>
        <v>5125</v>
      </c>
      <c r="M44" s="13"/>
      <c r="N44" s="5"/>
      <c r="O44" s="5"/>
    </row>
    <row r="45" customHeight="1" spans="1:15">
      <c r="A45" s="11" t="s">
        <v>189</v>
      </c>
      <c r="B45" s="10"/>
      <c r="C45" s="10"/>
      <c r="D45" s="12"/>
      <c r="E45" s="12">
        <f ca="1">SUM(E40:E44)</f>
        <v>28196.39</v>
      </c>
      <c r="F45" s="10"/>
      <c r="G45" s="5"/>
      <c r="H45" s="11" t="s">
        <v>189</v>
      </c>
      <c r="I45" s="10"/>
      <c r="J45" s="10"/>
      <c r="K45" s="12"/>
      <c r="L45" s="12">
        <f ca="1">SUM(L40:L44)</f>
        <v>32086.63</v>
      </c>
      <c r="M45" s="10"/>
      <c r="N45" s="5"/>
      <c r="O45" s="5"/>
    </row>
    <row r="46" customHeight="1" spans="1:15">
      <c r="A46" s="11"/>
      <c r="B46" s="14"/>
      <c r="C46" s="14"/>
      <c r="D46" s="14"/>
      <c r="E46" s="14"/>
      <c r="F46" s="14"/>
      <c r="G46" s="5"/>
      <c r="H46" s="11"/>
      <c r="I46" s="14"/>
      <c r="J46" s="14"/>
      <c r="K46" s="14"/>
      <c r="L46" s="14"/>
      <c r="M46" s="14"/>
      <c r="N46" s="5"/>
      <c r="O46" s="5"/>
    </row>
    <row r="47" customHeight="1" spans="1:15">
      <c r="A47" s="15"/>
      <c r="E47" s="16"/>
      <c r="F47" s="5"/>
      <c r="G47" s="5"/>
      <c r="H47" s="15"/>
      <c r="L47" s="16"/>
      <c r="M47" s="5"/>
      <c r="N47" s="5"/>
      <c r="O47" s="5"/>
    </row>
    <row r="48" ht="26.25" customHeight="1" spans="7:15">
      <c r="G48" s="5"/>
      <c r="N48" s="5"/>
      <c r="O48" s="5"/>
    </row>
    <row r="49" customHeight="1" spans="7:15">
      <c r="G49" s="5"/>
      <c r="N49" s="5"/>
      <c r="O49" s="5"/>
    </row>
    <row r="50" customHeight="1" spans="7:15">
      <c r="G50" s="5"/>
      <c r="N50" s="5"/>
      <c r="O50" s="5"/>
    </row>
    <row r="51" customHeight="1" spans="7:15">
      <c r="G51" s="5"/>
      <c r="N51" s="5"/>
      <c r="O51" s="5"/>
    </row>
    <row r="52" customHeight="1" spans="7:15">
      <c r="G52" s="5"/>
      <c r="N52" s="5"/>
      <c r="O52" s="5"/>
    </row>
    <row r="53" customHeight="1" spans="7:15">
      <c r="G53" s="5"/>
      <c r="N53" s="5"/>
      <c r="O53" s="5"/>
    </row>
    <row r="54" customHeight="1" spans="7:15">
      <c r="G54" s="5"/>
      <c r="N54" s="5"/>
      <c r="O54" s="5"/>
    </row>
    <row r="55" customHeight="1" spans="7:15">
      <c r="G55" s="5"/>
      <c r="N55" s="5"/>
      <c r="O55" s="5"/>
    </row>
    <row r="56" customHeight="1" spans="7:15">
      <c r="G56" s="5"/>
      <c r="N56" s="5"/>
      <c r="O56" s="5"/>
    </row>
    <row r="57" customHeight="1" spans="7:15">
      <c r="G57" s="5"/>
      <c r="N57" s="5"/>
      <c r="O57" s="5"/>
    </row>
    <row r="58" customHeight="1" spans="7:15">
      <c r="G58" s="5"/>
      <c r="N58" s="5"/>
      <c r="O58" s="5"/>
    </row>
    <row r="59" customHeight="1" spans="7:15">
      <c r="G59" s="5"/>
      <c r="N59" s="5"/>
      <c r="O59" s="5"/>
    </row>
    <row r="60" customHeight="1" spans="7:15">
      <c r="G60" s="5"/>
      <c r="N60" s="5"/>
      <c r="O60" s="5"/>
    </row>
  </sheetData>
  <mergeCells count="16">
    <mergeCell ref="A1:F1"/>
    <mergeCell ref="H1:M1"/>
    <mergeCell ref="B10:F10"/>
    <mergeCell ref="I10:M10"/>
    <mergeCell ref="A13:F13"/>
    <mergeCell ref="H13:M13"/>
    <mergeCell ref="B22:F22"/>
    <mergeCell ref="I22:M22"/>
    <mergeCell ref="A25:F25"/>
    <mergeCell ref="H25:M25"/>
    <mergeCell ref="B34:F34"/>
    <mergeCell ref="I34:M34"/>
    <mergeCell ref="A37:F37"/>
    <mergeCell ref="H37:M37"/>
    <mergeCell ref="B46:F46"/>
    <mergeCell ref="I46:M46"/>
  </mergeCells>
  <printOptions horizontalCentered="1" verticalCentered="1"/>
  <pageMargins left="0.314583333333333" right="0.314583333333333" top="0.196527777777778" bottom="0.590277777777778" header="0" footer="0.511805555555556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记录</vt:lpstr>
      <vt:lpstr>单列打印模板</vt:lpstr>
      <vt:lpstr>双列打印模板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2013-09-24T04:23:00Z</cp:lastPrinted>
  <dcterms:created xsi:type="dcterms:W3CDTF">1996-12-17T01:32:00Z</dcterms:created>
  <dcterms:modified xsi:type="dcterms:W3CDTF">2018-02-05T07:59:48Z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