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10" tabRatio="599" activeTab="2"/>
  </bookViews>
  <sheets>
    <sheet name="工资表" sheetId="1" r:id="rId1"/>
    <sheet name="考勤统计" sheetId="2" r:id="rId2"/>
    <sheet name="提成计算表" sheetId="3" r:id="rId3"/>
  </sheets>
  <definedNames>
    <definedName name="_xlnm.Print_Titles" localSheetId="0">'工资表'!$1:$3</definedName>
  </definedNames>
  <calcPr fullCalcOnLoad="1"/>
</workbook>
</file>

<file path=xl/sharedStrings.xml><?xml version="1.0" encoding="utf-8"?>
<sst xmlns="http://schemas.openxmlformats.org/spreadsheetml/2006/main" count="135" uniqueCount="109">
  <si>
    <t>工资表</t>
  </si>
  <si>
    <t>姓 名</t>
  </si>
  <si>
    <t>7月</t>
  </si>
  <si>
    <t>出勤天数</t>
  </si>
  <si>
    <t>基本
工资</t>
  </si>
  <si>
    <t>6月业绩</t>
  </si>
  <si>
    <t>提  成</t>
  </si>
  <si>
    <t>加班费</t>
  </si>
  <si>
    <t>外签、销冠奖金</t>
  </si>
  <si>
    <t>司
龄</t>
  </si>
  <si>
    <t>司龄工资</t>
  </si>
  <si>
    <t>成交率补助</t>
  </si>
  <si>
    <t>其他补助</t>
  </si>
  <si>
    <t>业绩过万补助</t>
  </si>
  <si>
    <t>全勤奖</t>
  </si>
  <si>
    <t>交通、保险及过节补助</t>
  </si>
  <si>
    <t>考勤扣款</t>
  </si>
  <si>
    <t>其他扣款</t>
  </si>
  <si>
    <t>本月
实发</t>
  </si>
  <si>
    <t>领款人签字</t>
  </si>
  <si>
    <t>业 绩</t>
  </si>
  <si>
    <t>本月回团</t>
  </si>
  <si>
    <t>本月未回团</t>
  </si>
  <si>
    <t>6月业绩提成</t>
  </si>
  <si>
    <t>回团提成</t>
  </si>
  <si>
    <t>小计</t>
  </si>
  <si>
    <t>上月回团发放</t>
  </si>
  <si>
    <t>待回团发放</t>
  </si>
  <si>
    <t>其他补助：漫游宝3月份的提成 /分组奖励/电话费                   其他扣款：保险/住宿/2个月成本比/其他</t>
  </si>
  <si>
    <t>合 计</t>
  </si>
  <si>
    <t>制表人：</t>
  </si>
  <si>
    <t>复核人：</t>
  </si>
  <si>
    <t>审核人：</t>
  </si>
  <si>
    <t>审批人：</t>
  </si>
  <si>
    <t>全球通国际旅行社（北京）有限公司</t>
  </si>
  <si>
    <t>2016年7月1日-2016年7月31日综管部门考勤统计表</t>
  </si>
  <si>
    <t>序号</t>
  </si>
  <si>
    <t>姓名</t>
  </si>
  <si>
    <t>月工资标准</t>
  </si>
  <si>
    <t>日工资标准</t>
  </si>
  <si>
    <t>本考勤周期工作天数</t>
  </si>
  <si>
    <t>实际出勤天数</t>
  </si>
  <si>
    <t>缺勤/事假天数</t>
  </si>
  <si>
    <t>缺勤/事假/考勤扣款</t>
  </si>
  <si>
    <t>病/婚/丧/产假天数</t>
  </si>
  <si>
    <t>旷工天数</t>
  </si>
  <si>
    <t>旷工扣款</t>
  </si>
  <si>
    <t>未打卡次数</t>
  </si>
  <si>
    <t>未打卡扣款</t>
  </si>
  <si>
    <t>迟到次数</t>
  </si>
  <si>
    <t>迟到早退扣款</t>
  </si>
  <si>
    <t>扣款合计</t>
  </si>
  <si>
    <t>是否全勤</t>
  </si>
  <si>
    <t>公休日加班</t>
  </si>
  <si>
    <t>节假日加班</t>
  </si>
  <si>
    <t>加班工资</t>
  </si>
  <si>
    <t>公休日加班校验</t>
  </si>
  <si>
    <t>杨旭</t>
  </si>
  <si>
    <t>李昊一</t>
  </si>
  <si>
    <t>王雪菲</t>
  </si>
  <si>
    <t>刘玉珊</t>
  </si>
  <si>
    <t>刘天伊</t>
  </si>
  <si>
    <t>张元秀</t>
  </si>
  <si>
    <t>否</t>
  </si>
  <si>
    <t>龚磊</t>
  </si>
  <si>
    <t>王梓涵</t>
  </si>
  <si>
    <t>罗瑞鹏</t>
  </si>
  <si>
    <t>昝国鹏</t>
  </si>
  <si>
    <t>郑艳丽</t>
  </si>
  <si>
    <t>温丽媛</t>
  </si>
  <si>
    <t>胡鹏</t>
  </si>
  <si>
    <t>尹华楠</t>
  </si>
  <si>
    <t>周孟杰</t>
  </si>
  <si>
    <t>张侠</t>
  </si>
  <si>
    <t>鞠彬彬</t>
  </si>
  <si>
    <t>李佳佳</t>
  </si>
  <si>
    <t>高蕊</t>
  </si>
  <si>
    <t>李云侠</t>
  </si>
  <si>
    <t>郭晓楠</t>
  </si>
  <si>
    <t>小   计</t>
  </si>
  <si>
    <t>考勤人：</t>
  </si>
  <si>
    <t>2016年7月1日-2016年7月31日销售部门考勤统计表</t>
  </si>
  <si>
    <t>考勤统计表</t>
  </si>
  <si>
    <t>7月份业绩</t>
  </si>
  <si>
    <t>本月工作天数</t>
  </si>
  <si>
    <t>基本工资</t>
  </si>
  <si>
    <t>工资业绩下限</t>
  </si>
  <si>
    <t>工资业绩上限</t>
  </si>
  <si>
    <t>业绩日工资</t>
  </si>
  <si>
    <t>提成业绩下线</t>
  </si>
  <si>
    <t>提成业绩上线</t>
  </si>
  <si>
    <t>提成比率</t>
  </si>
  <si>
    <t>提成例题</t>
  </si>
  <si>
    <t>提成</t>
  </si>
  <si>
    <t>第1档</t>
  </si>
  <si>
    <t>第2档</t>
  </si>
  <si>
    <t>第3档</t>
  </si>
  <si>
    <t>第4档</t>
  </si>
  <si>
    <t>第5档</t>
  </si>
  <si>
    <t>第6档</t>
  </si>
  <si>
    <t>提成计算表</t>
  </si>
  <si>
    <t>7月业绩</t>
  </si>
  <si>
    <t>基本日工资</t>
  </si>
  <si>
    <t>6月份回团业绩</t>
  </si>
  <si>
    <t>6月份回团业绩提成</t>
  </si>
  <si>
    <t xml:space="preserve">  6月未回团业绩</t>
  </si>
  <si>
    <t xml:space="preserve">   6月未回团应发放</t>
  </si>
  <si>
    <t>5月前未回团应发放业绩</t>
  </si>
  <si>
    <t>5月前回团应发放提成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</si>
</sst>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9"/>
      <name val="微软雅黑"/>
      <family val="2"/>
    </font>
    <font>
      <b/>
      <sz val="13"/>
      <name val="微软雅黑"/>
      <family val="2"/>
    </font>
    <font>
      <b/>
      <sz val="13"/>
      <color indexed="10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1"/>
      <color indexed="10"/>
      <name val="微软雅黑"/>
      <family val="2"/>
    </font>
    <font>
      <sz val="10"/>
      <color indexed="8"/>
      <name val="微软雅黑"/>
      <family val="2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0"/>
      <color indexed="60"/>
      <name val="黑体"/>
      <family val="3"/>
    </font>
    <font>
      <sz val="10"/>
      <color indexed="8"/>
      <name val="黑体"/>
      <family val="3"/>
    </font>
    <font>
      <sz val="10"/>
      <color indexed="53"/>
      <name val="黑体"/>
      <family val="3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name val="宋体"/>
      <family val="0"/>
    </font>
    <font>
      <sz val="10"/>
      <color indexed="10"/>
      <name val="黑体"/>
      <family val="3"/>
    </font>
    <font>
      <sz val="11"/>
      <name val="黑体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20"/>
      <color theme="0"/>
      <name val="微软雅黑"/>
      <family val="2"/>
    </font>
    <font>
      <b/>
      <sz val="13"/>
      <color rgb="FFFF0000"/>
      <name val="微软雅黑"/>
      <family val="2"/>
    </font>
    <font>
      <sz val="11"/>
      <color rgb="FFFF0000"/>
      <name val="微软雅黑"/>
      <family val="2"/>
    </font>
    <font>
      <sz val="12"/>
      <color theme="5" tint="-0.24997000396251678"/>
      <name val="宋体"/>
      <family val="0"/>
    </font>
    <font>
      <sz val="12"/>
      <color rgb="FFC00000"/>
      <name val="宋体"/>
      <family val="0"/>
    </font>
    <font>
      <sz val="10"/>
      <color theme="5" tint="-0.24997000396251678"/>
      <name val="黑体"/>
      <family val="3"/>
    </font>
    <font>
      <sz val="10"/>
      <color theme="5"/>
      <name val="黑体"/>
      <family val="3"/>
    </font>
    <font>
      <sz val="10"/>
      <color rgb="FFC00000"/>
      <name val="黑体"/>
      <family val="3"/>
    </font>
    <font>
      <sz val="10"/>
      <color rgb="FFFF0000"/>
      <name val="黑体"/>
      <family val="3"/>
    </font>
    <font>
      <sz val="10"/>
      <color rgb="FFC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25" fillId="8" borderId="0" applyNumberFormat="0" applyBorder="0" applyAlignment="0" applyProtection="0"/>
    <xf numFmtId="0" fontId="27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40" fillId="10" borderId="1" applyNumberFormat="0" applyAlignment="0" applyProtection="0"/>
    <xf numFmtId="0" fontId="36" fillId="11" borderId="7" applyNumberFormat="0" applyAlignment="0" applyProtection="0"/>
    <xf numFmtId="0" fontId="26" fillId="3" borderId="0" applyNumberFormat="0" applyBorder="0" applyAlignment="0" applyProtection="0"/>
    <xf numFmtId="0" fontId="25" fillId="12" borderId="0" applyNumberFormat="0" applyBorder="0" applyAlignment="0" applyProtection="0"/>
    <xf numFmtId="0" fontId="42" fillId="0" borderId="8" applyNumberFormat="0" applyFill="0" applyAlignment="0" applyProtection="0"/>
    <xf numFmtId="0" fontId="35" fillId="0" borderId="9" applyNumberFormat="0" applyFill="0" applyAlignment="0" applyProtection="0"/>
    <xf numFmtId="0" fontId="41" fillId="2" borderId="0" applyNumberFormat="0" applyBorder="0" applyAlignment="0" applyProtection="0"/>
    <xf numFmtId="0" fontId="38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46" fillId="25" borderId="0" xfId="0" applyFont="1" applyFill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47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48" fillId="24" borderId="10" xfId="0" applyNumberFormat="1" applyFont="1" applyFill="1" applyBorder="1" applyAlignment="1">
      <alignment vertical="center"/>
    </xf>
    <xf numFmtId="0" fontId="7" fillId="24" borderId="10" xfId="0" applyNumberFormat="1" applyFont="1" applyFill="1" applyBorder="1" applyAlignment="1">
      <alignment vertical="center"/>
    </xf>
    <xf numFmtId="0" fontId="9" fillId="24" borderId="13" xfId="0" applyNumberFormat="1" applyFont="1" applyFill="1" applyBorder="1" applyAlignment="1">
      <alignment vertical="center"/>
    </xf>
    <xf numFmtId="0" fontId="7" fillId="24" borderId="10" xfId="0" applyNumberFormat="1" applyFont="1" applyFill="1" applyBorder="1" applyAlignment="1">
      <alignment vertical="center" wrapText="1"/>
    </xf>
    <xf numFmtId="0" fontId="6" fillId="24" borderId="10" xfId="0" applyNumberFormat="1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vertical="center" wrapText="1"/>
    </xf>
    <xf numFmtId="0" fontId="7" fillId="24" borderId="14" xfId="0" applyNumberFormat="1" applyFont="1" applyFill="1" applyBorder="1" applyAlignment="1">
      <alignment vertical="center"/>
    </xf>
    <xf numFmtId="0" fontId="7" fillId="24" borderId="15" xfId="0" applyNumberFormat="1" applyFont="1" applyFill="1" applyBorder="1" applyAlignment="1">
      <alignment vertical="center"/>
    </xf>
    <xf numFmtId="0" fontId="7" fillId="24" borderId="15" xfId="0" applyNumberFormat="1" applyFont="1" applyFill="1" applyBorder="1" applyAlignment="1">
      <alignment horizontal="center" vertical="center" wrapText="1"/>
    </xf>
    <xf numFmtId="0" fontId="48" fillId="24" borderId="15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4" fillId="24" borderId="16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vertical="center"/>
    </xf>
    <xf numFmtId="0" fontId="7" fillId="24" borderId="17" xfId="0" applyNumberFormat="1" applyFont="1" applyFill="1" applyBorder="1" applyAlignment="1">
      <alignment vertical="center" wrapText="1"/>
    </xf>
    <xf numFmtId="0" fontId="6" fillId="24" borderId="17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vertical="center"/>
    </xf>
    <xf numFmtId="0" fontId="49" fillId="26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13" fillId="24" borderId="19" xfId="65" applyFont="1" applyFill="1" applyBorder="1" applyAlignment="1">
      <alignment horizontal="center" vertical="center"/>
      <protection/>
    </xf>
    <xf numFmtId="0" fontId="14" fillId="24" borderId="10" xfId="65" applyFont="1" applyFill="1" applyBorder="1" applyAlignment="1">
      <alignment horizontal="center" vertical="center" wrapText="1"/>
      <protection/>
    </xf>
    <xf numFmtId="176" fontId="14" fillId="24" borderId="10" xfId="65" applyNumberFormat="1" applyFont="1" applyFill="1" applyBorder="1" applyAlignment="1">
      <alignment horizontal="center" vertical="center" wrapText="1"/>
      <protection/>
    </xf>
    <xf numFmtId="43" fontId="14" fillId="24" borderId="10" xfId="27" applyFont="1" applyFill="1" applyBorder="1" applyAlignment="1">
      <alignment horizontal="center" vertical="center" wrapText="1"/>
    </xf>
    <xf numFmtId="0" fontId="15" fillId="24" borderId="10" xfId="65" applyFont="1" applyFill="1" applyBorder="1" applyAlignment="1">
      <alignment horizontal="center" vertical="center"/>
      <protection/>
    </xf>
    <xf numFmtId="0" fontId="51" fillId="24" borderId="20" xfId="0" applyFont="1" applyFill="1" applyBorder="1" applyAlignment="1">
      <alignment vertical="center"/>
    </xf>
    <xf numFmtId="0" fontId="51" fillId="24" borderId="10" xfId="0" applyFont="1" applyFill="1" applyBorder="1" applyAlignment="1">
      <alignment vertical="center"/>
    </xf>
    <xf numFmtId="0" fontId="15" fillId="24" borderId="10" xfId="65" applyFont="1" applyFill="1" applyBorder="1" applyAlignment="1">
      <alignment horizontal="center" vertical="center" wrapText="1"/>
      <protection/>
    </xf>
    <xf numFmtId="0" fontId="15" fillId="24" borderId="10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vertical="center"/>
    </xf>
    <xf numFmtId="0" fontId="15" fillId="24" borderId="20" xfId="65" applyFont="1" applyFill="1" applyBorder="1" applyAlignment="1">
      <alignment horizontal="center" vertical="center"/>
      <protection/>
    </xf>
    <xf numFmtId="0" fontId="15" fillId="24" borderId="10" xfId="0" applyFont="1" applyFill="1" applyBorder="1" applyAlignment="1">
      <alignment vertical="center"/>
    </xf>
    <xf numFmtId="0" fontId="15" fillId="24" borderId="20" xfId="0" applyFont="1" applyFill="1" applyBorder="1" applyAlignment="1">
      <alignment vertical="center"/>
    </xf>
    <xf numFmtId="0" fontId="15" fillId="24" borderId="20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center" vertical="center"/>
    </xf>
    <xf numFmtId="0" fontId="51" fillId="24" borderId="20" xfId="65" applyFont="1" applyFill="1" applyBorder="1" applyAlignment="1">
      <alignment horizontal="center" vertical="center"/>
      <protection/>
    </xf>
    <xf numFmtId="0" fontId="51" fillId="24" borderId="20" xfId="0" applyFont="1" applyFill="1" applyBorder="1" applyAlignment="1">
      <alignment horizontal="center" vertical="center"/>
    </xf>
    <xf numFmtId="0" fontId="52" fillId="24" borderId="10" xfId="65" applyFont="1" applyFill="1" applyBorder="1" applyAlignment="1">
      <alignment horizontal="center" vertical="center"/>
      <protection/>
    </xf>
    <xf numFmtId="0" fontId="15" fillId="24" borderId="20" xfId="64" applyNumberFormat="1" applyFont="1" applyFill="1" applyBorder="1" applyAlignment="1" applyProtection="1">
      <alignment horizontal="center" vertical="center"/>
      <protection locked="0"/>
    </xf>
    <xf numFmtId="43" fontId="15" fillId="24" borderId="20" xfId="27" applyFont="1" applyFill="1" applyBorder="1" applyAlignment="1">
      <alignment horizontal="center" vertical="center"/>
    </xf>
    <xf numFmtId="0" fontId="15" fillId="24" borderId="10" xfId="27" applyNumberFormat="1" applyFont="1" applyFill="1" applyBorder="1" applyAlignment="1">
      <alignment horizontal="center" vertical="center"/>
    </xf>
    <xf numFmtId="0" fontId="15" fillId="24" borderId="10" xfId="65" applyNumberFormat="1" applyFont="1" applyFill="1" applyBorder="1" applyAlignment="1">
      <alignment horizontal="center" vertical="center"/>
      <protection/>
    </xf>
    <xf numFmtId="0" fontId="15" fillId="24" borderId="0" xfId="0" applyFont="1" applyFill="1" applyBorder="1" applyAlignment="1">
      <alignment horizontal="center" vertical="center"/>
    </xf>
    <xf numFmtId="176" fontId="15" fillId="24" borderId="0" xfId="65" applyNumberFormat="1" applyFont="1" applyFill="1" applyBorder="1" applyAlignment="1">
      <alignment horizontal="center" vertical="center"/>
      <protection/>
    </xf>
    <xf numFmtId="43" fontId="15" fillId="24" borderId="0" xfId="27" applyFont="1" applyFill="1" applyBorder="1" applyAlignment="1">
      <alignment horizontal="center" vertical="center"/>
    </xf>
    <xf numFmtId="0" fontId="15" fillId="24" borderId="0" xfId="65" applyFont="1" applyFill="1" applyBorder="1" applyAlignment="1">
      <alignment horizontal="center" vertical="center"/>
      <protection/>
    </xf>
    <xf numFmtId="0" fontId="13" fillId="24" borderId="0" xfId="65" applyFont="1" applyFill="1" applyAlignment="1">
      <alignment horizontal="center" vertical="center"/>
      <protection/>
    </xf>
    <xf numFmtId="0" fontId="46" fillId="25" borderId="0" xfId="65" applyFont="1" applyFill="1" applyAlignment="1">
      <alignment horizontal="center" vertical="center"/>
      <protection/>
    </xf>
    <xf numFmtId="0" fontId="19" fillId="24" borderId="11" xfId="65" applyFont="1" applyFill="1" applyBorder="1" applyAlignment="1">
      <alignment horizontal="center" vertical="center" wrapText="1"/>
      <protection/>
    </xf>
    <xf numFmtId="176" fontId="19" fillId="24" borderId="12" xfId="65" applyNumberFormat="1" applyFont="1" applyFill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 wrapText="1"/>
    </xf>
    <xf numFmtId="43" fontId="19" fillId="24" borderId="12" xfId="27" applyFont="1" applyFill="1" applyBorder="1" applyAlignment="1">
      <alignment horizontal="center" vertical="center" wrapText="1"/>
    </xf>
    <xf numFmtId="0" fontId="19" fillId="24" borderId="12" xfId="65" applyFont="1" applyFill="1" applyBorder="1" applyAlignment="1">
      <alignment horizontal="center" vertical="center" wrapText="1"/>
      <protection/>
    </xf>
    <xf numFmtId="0" fontId="15" fillId="24" borderId="21" xfId="65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vertical="center"/>
    </xf>
    <xf numFmtId="0" fontId="15" fillId="24" borderId="10" xfId="27" applyNumberFormat="1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0" fontId="53" fillId="24" borderId="10" xfId="27" applyNumberFormat="1" applyFont="1" applyFill="1" applyBorder="1" applyAlignment="1">
      <alignment horizontal="center" vertical="center" wrapText="1"/>
    </xf>
    <xf numFmtId="0" fontId="53" fillId="24" borderId="10" xfId="65" applyFont="1" applyFill="1" applyBorder="1" applyAlignment="1">
      <alignment horizontal="center" vertical="center" wrapText="1"/>
      <protection/>
    </xf>
    <xf numFmtId="0" fontId="54" fillId="24" borderId="14" xfId="65" applyFont="1" applyFill="1" applyBorder="1" applyAlignment="1">
      <alignment horizontal="center" vertical="center"/>
      <protection/>
    </xf>
    <xf numFmtId="0" fontId="54" fillId="24" borderId="15" xfId="65" applyFont="1" applyFill="1" applyBorder="1" applyAlignment="1">
      <alignment horizontal="center" vertical="center"/>
      <protection/>
    </xf>
    <xf numFmtId="0" fontId="15" fillId="24" borderId="15" xfId="65" applyNumberFormat="1" applyFont="1" applyFill="1" applyBorder="1" applyAlignment="1">
      <alignment horizontal="center" vertical="center"/>
      <protection/>
    </xf>
    <xf numFmtId="0" fontId="17" fillId="24" borderId="0" xfId="0" applyNumberFormat="1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/>
    </xf>
    <xf numFmtId="0" fontId="14" fillId="24" borderId="22" xfId="65" applyFont="1" applyFill="1" applyBorder="1" applyAlignment="1">
      <alignment horizontal="center" vertical="center" wrapText="1"/>
      <protection/>
    </xf>
    <xf numFmtId="177" fontId="51" fillId="24" borderId="20" xfId="65" applyNumberFormat="1" applyFont="1" applyFill="1" applyBorder="1" applyAlignment="1">
      <alignment horizontal="center" vertical="center"/>
      <protection/>
    </xf>
    <xf numFmtId="177" fontId="51" fillId="24" borderId="20" xfId="65" applyNumberFormat="1" applyFont="1" applyFill="1" applyBorder="1" applyAlignment="1">
      <alignment horizontal="right" vertical="center"/>
      <protection/>
    </xf>
    <xf numFmtId="177" fontId="15" fillId="24" borderId="10" xfId="65" applyNumberFormat="1" applyFont="1" applyFill="1" applyBorder="1" applyAlignment="1">
      <alignment horizontal="center" vertical="center"/>
      <protection/>
    </xf>
    <xf numFmtId="176" fontId="15" fillId="24" borderId="22" xfId="65" applyNumberFormat="1" applyFont="1" applyFill="1" applyBorder="1" applyAlignment="1">
      <alignment horizontal="right" vertical="center"/>
      <protection/>
    </xf>
    <xf numFmtId="0" fontId="51" fillId="24" borderId="10" xfId="65" applyFont="1" applyFill="1" applyBorder="1" applyAlignment="1">
      <alignment horizontal="center" vertical="center"/>
      <protection/>
    </xf>
    <xf numFmtId="177" fontId="15" fillId="24" borderId="20" xfId="65" applyNumberFormat="1" applyFont="1" applyFill="1" applyBorder="1" applyAlignment="1">
      <alignment horizontal="center" vertical="center"/>
      <protection/>
    </xf>
    <xf numFmtId="177" fontId="15" fillId="24" borderId="20" xfId="65" applyNumberFormat="1" applyFont="1" applyFill="1" applyBorder="1" applyAlignment="1">
      <alignment horizontal="right" vertical="center"/>
      <protection/>
    </xf>
    <xf numFmtId="0" fontId="15" fillId="24" borderId="20" xfId="0" applyFont="1" applyFill="1" applyBorder="1" applyAlignment="1">
      <alignment horizontal="center" vertical="center"/>
    </xf>
    <xf numFmtId="0" fontId="15" fillId="24" borderId="22" xfId="65" applyNumberFormat="1" applyFont="1" applyFill="1" applyBorder="1" applyAlignment="1">
      <alignment horizontal="right" vertical="center"/>
      <protection/>
    </xf>
    <xf numFmtId="43" fontId="15" fillId="24" borderId="0" xfId="27" applyFont="1" applyFill="1" applyBorder="1" applyAlignment="1">
      <alignment vertical="center"/>
    </xf>
    <xf numFmtId="177" fontId="19" fillId="24" borderId="12" xfId="65" applyNumberFormat="1" applyFont="1" applyFill="1" applyBorder="1" applyAlignment="1">
      <alignment horizontal="center" vertical="center" wrapText="1"/>
      <protection/>
    </xf>
    <xf numFmtId="176" fontId="15" fillId="24" borderId="10" xfId="65" applyNumberFormat="1" applyFont="1" applyFill="1" applyBorder="1" applyAlignment="1">
      <alignment horizontal="right" vertical="center"/>
      <protection/>
    </xf>
    <xf numFmtId="177" fontId="15" fillId="24" borderId="10" xfId="65" applyNumberFormat="1" applyFont="1" applyFill="1" applyBorder="1" applyAlignment="1">
      <alignment horizontal="center" vertical="center" wrapText="1"/>
      <protection/>
    </xf>
    <xf numFmtId="177" fontId="53" fillId="24" borderId="10" xfId="65" applyNumberFormat="1" applyFont="1" applyFill="1" applyBorder="1" applyAlignment="1">
      <alignment horizontal="center" vertical="center"/>
      <protection/>
    </xf>
    <xf numFmtId="177" fontId="53" fillId="24" borderId="10" xfId="65" applyNumberFormat="1" applyFont="1" applyFill="1" applyBorder="1" applyAlignment="1">
      <alignment horizontal="center" vertical="center" wrapText="1"/>
      <protection/>
    </xf>
    <xf numFmtId="177" fontId="15" fillId="24" borderId="15" xfId="65" applyNumberFormat="1" applyFont="1" applyFill="1" applyBorder="1" applyAlignment="1">
      <alignment horizontal="center" vertical="center"/>
      <protection/>
    </xf>
    <xf numFmtId="0" fontId="13" fillId="24" borderId="0" xfId="65" applyFont="1" applyFill="1" applyBorder="1" applyAlignment="1">
      <alignment horizontal="center" vertical="center"/>
      <protection/>
    </xf>
    <xf numFmtId="0" fontId="14" fillId="24" borderId="23" xfId="65" applyFont="1" applyFill="1" applyBorder="1" applyAlignment="1">
      <alignment horizontal="center" vertical="center" wrapText="1"/>
      <protection/>
    </xf>
    <xf numFmtId="0" fontId="15" fillId="24" borderId="24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vertical="center"/>
    </xf>
    <xf numFmtId="0" fontId="51" fillId="24" borderId="25" xfId="65" applyFont="1" applyFill="1" applyBorder="1" applyAlignment="1">
      <alignment horizontal="center" vertical="center"/>
      <protection/>
    </xf>
    <xf numFmtId="43" fontId="51" fillId="24" borderId="10" xfId="65" applyNumberFormat="1" applyFont="1" applyFill="1" applyBorder="1" applyAlignment="1">
      <alignment horizontal="center" vertical="center"/>
      <protection/>
    </xf>
    <xf numFmtId="177" fontId="49" fillId="24" borderId="10" xfId="0" applyNumberFormat="1" applyFont="1" applyFill="1" applyBorder="1" applyAlignment="1">
      <alignment vertical="center"/>
    </xf>
    <xf numFmtId="0" fontId="49" fillId="24" borderId="0" xfId="0" applyFont="1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0" fontId="15" fillId="24" borderId="24" xfId="0" applyFont="1" applyFill="1" applyBorder="1" applyAlignment="1">
      <alignment vertical="center" wrapText="1"/>
    </xf>
    <xf numFmtId="0" fontId="15" fillId="24" borderId="25" xfId="65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51" fillId="24" borderId="24" xfId="0" applyFont="1" applyFill="1" applyBorder="1" applyAlignment="1">
      <alignment horizontal="center" vertical="center"/>
    </xf>
    <xf numFmtId="0" fontId="51" fillId="24" borderId="24" xfId="0" applyFont="1" applyFill="1" applyBorder="1" applyAlignment="1">
      <alignment vertical="center" wrapText="1"/>
    </xf>
    <xf numFmtId="177" fontId="49" fillId="24" borderId="10" xfId="0" applyNumberFormat="1" applyFont="1" applyFill="1" applyBorder="1" applyAlignment="1">
      <alignment vertical="center"/>
    </xf>
    <xf numFmtId="0" fontId="49" fillId="24" borderId="0" xfId="0" applyFont="1" applyFill="1" applyAlignment="1">
      <alignment vertical="center"/>
    </xf>
    <xf numFmtId="0" fontId="15" fillId="24" borderId="23" xfId="65" applyNumberFormat="1" applyFont="1" applyFill="1" applyBorder="1" applyAlignment="1">
      <alignment horizontal="center" vertical="center"/>
      <protection/>
    </xf>
    <xf numFmtId="0" fontId="15" fillId="24" borderId="0" xfId="65" applyFont="1" applyFill="1" applyAlignment="1">
      <alignment horizontal="center" vertical="center"/>
      <protection/>
    </xf>
    <xf numFmtId="0" fontId="19" fillId="24" borderId="16" xfId="65" applyFont="1" applyFill="1" applyBorder="1" applyAlignment="1">
      <alignment horizontal="center" vertical="center" wrapText="1"/>
      <protection/>
    </xf>
    <xf numFmtId="43" fontId="15" fillId="24" borderId="10" xfId="65" applyNumberFormat="1" applyFont="1" applyFill="1" applyBorder="1" applyAlignment="1">
      <alignment horizontal="center" vertical="center"/>
      <protection/>
    </xf>
    <xf numFmtId="177" fontId="0" fillId="24" borderId="17" xfId="0" applyNumberFormat="1" applyFill="1" applyBorder="1" applyAlignment="1">
      <alignment vertical="center"/>
    </xf>
    <xf numFmtId="177" fontId="0" fillId="24" borderId="17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53" fillId="24" borderId="10" xfId="0" applyFont="1" applyFill="1" applyBorder="1" applyAlignment="1">
      <alignment horizontal="center" vertical="center"/>
    </xf>
    <xf numFmtId="0" fontId="50" fillId="24" borderId="17" xfId="0" applyFont="1" applyFill="1" applyBorder="1" applyAlignment="1">
      <alignment vertical="center"/>
    </xf>
    <xf numFmtId="0" fontId="50" fillId="24" borderId="0" xfId="0" applyFont="1" applyFill="1" applyAlignment="1">
      <alignment vertical="center"/>
    </xf>
    <xf numFmtId="0" fontId="15" fillId="24" borderId="15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9" fillId="26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27" borderId="0" xfId="0" applyFont="1" applyFill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6" fillId="25" borderId="26" xfId="0" applyNumberFormat="1" applyFont="1" applyFill="1" applyBorder="1" applyAlignment="1">
      <alignment horizontal="center" vertical="center" wrapText="1"/>
    </xf>
    <xf numFmtId="0" fontId="46" fillId="25" borderId="27" xfId="0" applyNumberFormat="1" applyFont="1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22" xfId="0" applyNumberFormat="1" applyFont="1" applyFill="1" applyBorder="1" applyAlignment="1">
      <alignment horizontal="center" vertical="center" wrapText="1"/>
    </xf>
    <xf numFmtId="0" fontId="19" fillId="24" borderId="28" xfId="0" applyNumberFormat="1" applyFont="1" applyFill="1" applyBorder="1" applyAlignment="1">
      <alignment horizontal="center" vertical="center" wrapText="1"/>
    </xf>
    <xf numFmtId="0" fontId="15" fillId="24" borderId="13" xfId="0" applyNumberFormat="1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vertical="center"/>
    </xf>
    <xf numFmtId="0" fontId="15" fillId="24" borderId="10" xfId="65" applyNumberFormat="1" applyFont="1" applyFill="1" applyBorder="1" applyAlignment="1">
      <alignment horizontal="center" vertical="center" wrapText="1"/>
      <protection/>
    </xf>
    <xf numFmtId="0" fontId="15" fillId="24" borderId="10" xfId="0" applyNumberFormat="1" applyFont="1" applyFill="1" applyBorder="1" applyAlignment="1">
      <alignment vertical="center"/>
    </xf>
    <xf numFmtId="0" fontId="15" fillId="24" borderId="10" xfId="0" applyNumberFormat="1" applyFont="1" applyFill="1" applyBorder="1" applyAlignment="1">
      <alignment vertical="center" wrapText="1"/>
    </xf>
    <xf numFmtId="0" fontId="17" fillId="24" borderId="13" xfId="0" applyNumberFormat="1" applyFont="1" applyFill="1" applyBorder="1" applyAlignment="1">
      <alignment vertical="center"/>
    </xf>
    <xf numFmtId="0" fontId="17" fillId="24" borderId="10" xfId="0" applyNumberFormat="1" applyFont="1" applyFill="1" applyBorder="1" applyAlignment="1">
      <alignment vertical="center"/>
    </xf>
    <xf numFmtId="0" fontId="53" fillId="24" borderId="13" xfId="0" applyNumberFormat="1" applyFont="1" applyFill="1" applyBorder="1" applyAlignment="1">
      <alignment vertical="center"/>
    </xf>
    <xf numFmtId="0" fontId="55" fillId="24" borderId="10" xfId="0" applyNumberFormat="1" applyFont="1" applyFill="1" applyBorder="1" applyAlignment="1">
      <alignment vertical="center"/>
    </xf>
    <xf numFmtId="0" fontId="53" fillId="24" borderId="10" xfId="65" applyNumberFormat="1" applyFont="1" applyFill="1" applyBorder="1" applyAlignment="1">
      <alignment horizontal="center" vertical="center" wrapText="1"/>
      <protection/>
    </xf>
    <xf numFmtId="0" fontId="53" fillId="24" borderId="10" xfId="0" applyNumberFormat="1" applyFont="1" applyFill="1" applyBorder="1" applyAlignment="1">
      <alignment vertical="center"/>
    </xf>
    <xf numFmtId="0" fontId="53" fillId="24" borderId="10" xfId="0" applyNumberFormat="1" applyFont="1" applyFill="1" applyBorder="1" applyAlignment="1">
      <alignment vertical="center" wrapText="1"/>
    </xf>
    <xf numFmtId="0" fontId="53" fillId="24" borderId="10" xfId="0" applyNumberFormat="1" applyFont="1" applyFill="1" applyBorder="1" applyAlignment="1">
      <alignment horizontal="center" vertical="center"/>
    </xf>
    <xf numFmtId="0" fontId="48" fillId="24" borderId="14" xfId="0" applyNumberFormat="1" applyFont="1" applyFill="1" applyBorder="1" applyAlignment="1">
      <alignment horizontal="center" vertical="center" wrapText="1"/>
    </xf>
    <xf numFmtId="0" fontId="48" fillId="24" borderId="15" xfId="0" applyNumberFormat="1" applyFont="1" applyFill="1" applyBorder="1" applyAlignment="1">
      <alignment vertical="center" wrapText="1"/>
    </xf>
    <xf numFmtId="0" fontId="15" fillId="24" borderId="0" xfId="0" applyNumberFormat="1" applyFont="1" applyFill="1" applyAlignment="1">
      <alignment horizontal="center" vertical="center"/>
    </xf>
    <xf numFmtId="0" fontId="15" fillId="24" borderId="0" xfId="0" applyNumberFormat="1" applyFont="1" applyFill="1" applyAlignment="1">
      <alignment vertical="center"/>
    </xf>
    <xf numFmtId="0" fontId="15" fillId="24" borderId="0" xfId="0" applyFont="1" applyFill="1" applyAlignment="1">
      <alignment horizontal="center" vertical="center" wrapText="1"/>
    </xf>
    <xf numFmtId="0" fontId="15" fillId="24" borderId="0" xfId="0" applyFont="1" applyFill="1" applyAlignment="1">
      <alignment vertical="center" wrapText="1"/>
    </xf>
    <xf numFmtId="0" fontId="19" fillId="24" borderId="23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0" fontId="51" fillId="24" borderId="10" xfId="0" applyNumberFormat="1" applyFont="1" applyFill="1" applyBorder="1" applyAlignment="1">
      <alignment vertical="center" wrapText="1"/>
    </xf>
    <xf numFmtId="0" fontId="53" fillId="24" borderId="10" xfId="65" applyNumberFormat="1" applyFont="1" applyFill="1" applyBorder="1" applyAlignment="1">
      <alignment horizontal="center" vertical="center"/>
      <protection/>
    </xf>
    <xf numFmtId="0" fontId="53" fillId="24" borderId="10" xfId="0" applyNumberFormat="1" applyFont="1" applyFill="1" applyBorder="1" applyAlignment="1">
      <alignment horizontal="center" vertical="center" wrapText="1"/>
    </xf>
    <xf numFmtId="0" fontId="15" fillId="24" borderId="0" xfId="0" applyNumberFormat="1" applyFont="1" applyFill="1" applyAlignment="1">
      <alignment vertical="center" wrapText="1"/>
    </xf>
    <xf numFmtId="0" fontId="46" fillId="25" borderId="29" xfId="0" applyNumberFormat="1" applyFont="1" applyFill="1" applyBorder="1" applyAlignment="1">
      <alignment horizontal="center" vertical="center" wrapText="1"/>
    </xf>
    <xf numFmtId="0" fontId="19" fillId="24" borderId="17" xfId="0" applyNumberFormat="1" applyFont="1" applyFill="1" applyBorder="1" applyAlignment="1">
      <alignment horizontal="center" vertical="center" wrapText="1"/>
    </xf>
    <xf numFmtId="0" fontId="15" fillId="24" borderId="24" xfId="0" applyNumberFormat="1" applyFont="1" applyFill="1" applyBorder="1" applyAlignment="1">
      <alignment vertical="center"/>
    </xf>
    <xf numFmtId="0" fontId="15" fillId="24" borderId="17" xfId="0" applyNumberFormat="1" applyFont="1" applyFill="1" applyBorder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53" fillId="24" borderId="24" xfId="0" applyNumberFormat="1" applyFont="1" applyFill="1" applyBorder="1" applyAlignment="1">
      <alignment vertical="center"/>
    </xf>
    <xf numFmtId="0" fontId="53" fillId="24" borderId="17" xfId="0" applyNumberFormat="1" applyFont="1" applyFill="1" applyBorder="1" applyAlignment="1">
      <alignment vertical="center" wrapText="1"/>
    </xf>
    <xf numFmtId="0" fontId="53" fillId="24" borderId="30" xfId="0" applyNumberFormat="1" applyFont="1" applyFill="1" applyBorder="1" applyAlignment="1">
      <alignment vertical="center"/>
    </xf>
    <xf numFmtId="0" fontId="48" fillId="24" borderId="18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50" fillId="24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4" xfId="65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Zeros="0" zoomScale="90" zoomScaleNormal="90" zoomScaleSheetLayoutView="100" workbookViewId="0" topLeftCell="A1">
      <selection activeCell="Y31" sqref="Y31"/>
    </sheetView>
  </sheetViews>
  <sheetFormatPr defaultColWidth="9.00390625" defaultRowHeight="14.25"/>
  <cols>
    <col min="1" max="1" width="6.625" style="144" customWidth="1"/>
    <col min="2" max="2" width="6.625" style="145" customWidth="1"/>
    <col min="3" max="3" width="6.625" style="144" customWidth="1"/>
    <col min="4" max="11" width="6.625" style="145" customWidth="1"/>
    <col min="12" max="12" width="6.625" style="146" customWidth="1"/>
    <col min="13" max="13" width="6.625" style="145" customWidth="1"/>
    <col min="14" max="14" width="6.625" style="144" customWidth="1"/>
    <col min="15" max="24" width="6.625" style="145" customWidth="1"/>
    <col min="25" max="25" width="44.625" style="145" customWidth="1"/>
    <col min="26" max="26" width="38.625" style="147" customWidth="1"/>
    <col min="27" max="255" width="9.00390625" style="147" customWidth="1"/>
    <col min="256" max="256" width="9.00390625" style="148" customWidth="1"/>
  </cols>
  <sheetData>
    <row r="1" spans="1:24" ht="25.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80"/>
    </row>
    <row r="2" spans="1:28" ht="23.25" customHeight="1">
      <c r="A2" s="151" t="s">
        <v>1</v>
      </c>
      <c r="B2" s="152" t="s">
        <v>2</v>
      </c>
      <c r="C2" s="152" t="s">
        <v>3</v>
      </c>
      <c r="D2" s="152" t="s">
        <v>4</v>
      </c>
      <c r="E2" s="152" t="s">
        <v>5</v>
      </c>
      <c r="F2" s="152"/>
      <c r="G2" s="153" t="s">
        <v>6</v>
      </c>
      <c r="H2" s="154"/>
      <c r="I2" s="154"/>
      <c r="J2" s="154"/>
      <c r="K2" s="174"/>
      <c r="L2" s="152" t="s">
        <v>7</v>
      </c>
      <c r="M2" s="152" t="s">
        <v>8</v>
      </c>
      <c r="N2" s="152" t="s">
        <v>9</v>
      </c>
      <c r="O2" s="152" t="s">
        <v>10</v>
      </c>
      <c r="P2" s="152" t="s">
        <v>11</v>
      </c>
      <c r="Q2" s="152" t="s">
        <v>12</v>
      </c>
      <c r="R2" s="152" t="s">
        <v>13</v>
      </c>
      <c r="S2" s="152" t="s">
        <v>14</v>
      </c>
      <c r="T2" s="152" t="s">
        <v>15</v>
      </c>
      <c r="U2" s="152" t="s">
        <v>16</v>
      </c>
      <c r="V2" s="152" t="s">
        <v>17</v>
      </c>
      <c r="W2" s="152" t="s">
        <v>18</v>
      </c>
      <c r="X2" s="181" t="s">
        <v>19</v>
      </c>
      <c r="Y2" s="144"/>
      <c r="Z2" s="189"/>
      <c r="AA2" s="189"/>
      <c r="AB2" s="189"/>
    </row>
    <row r="3" spans="1:28" ht="43.5" customHeight="1">
      <c r="A3" s="151"/>
      <c r="B3" s="152" t="s">
        <v>20</v>
      </c>
      <c r="C3" s="152"/>
      <c r="D3" s="152"/>
      <c r="E3" s="152" t="s">
        <v>21</v>
      </c>
      <c r="F3" s="152" t="s">
        <v>22</v>
      </c>
      <c r="G3" s="152" t="s">
        <v>23</v>
      </c>
      <c r="H3" s="152" t="s">
        <v>24</v>
      </c>
      <c r="I3" s="152" t="s">
        <v>25</v>
      </c>
      <c r="J3" s="152" t="s">
        <v>26</v>
      </c>
      <c r="K3" s="152" t="s">
        <v>27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81"/>
      <c r="Y3" s="190" t="s">
        <v>28</v>
      </c>
      <c r="Z3" s="189"/>
      <c r="AA3" s="189"/>
      <c r="AB3" s="189"/>
    </row>
    <row r="4" spans="1:256" s="35" customFormat="1" ht="18" customHeight="1">
      <c r="A4" s="155"/>
      <c r="B4" s="156"/>
      <c r="C4" s="157"/>
      <c r="D4" s="158"/>
      <c r="E4" s="156"/>
      <c r="F4" s="159"/>
      <c r="G4" s="159"/>
      <c r="H4" s="159"/>
      <c r="I4" s="159"/>
      <c r="J4" s="159"/>
      <c r="K4" s="159"/>
      <c r="L4" s="67"/>
      <c r="M4" s="159"/>
      <c r="N4" s="175"/>
      <c r="O4" s="159"/>
      <c r="P4" s="159"/>
      <c r="Q4" s="159"/>
      <c r="R4" s="159"/>
      <c r="S4" s="182"/>
      <c r="T4" s="159"/>
      <c r="U4" s="159"/>
      <c r="V4" s="159"/>
      <c r="W4" s="159"/>
      <c r="X4" s="183"/>
      <c r="Y4" s="191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6"/>
    </row>
    <row r="5" spans="1:24" ht="18" customHeight="1">
      <c r="A5" s="160"/>
      <c r="B5" s="156"/>
      <c r="C5" s="157"/>
      <c r="D5" s="161"/>
      <c r="E5" s="156"/>
      <c r="F5" s="159"/>
      <c r="G5" s="159"/>
      <c r="H5" s="159"/>
      <c r="I5" s="159"/>
      <c r="J5" s="159"/>
      <c r="K5" s="159"/>
      <c r="L5" s="67"/>
      <c r="M5" s="159"/>
      <c r="N5" s="175"/>
      <c r="O5" s="159"/>
      <c r="P5" s="159"/>
      <c r="Q5" s="159"/>
      <c r="R5" s="159"/>
      <c r="S5" s="182"/>
      <c r="T5" s="159"/>
      <c r="U5" s="159"/>
      <c r="V5" s="159"/>
      <c r="W5" s="159"/>
      <c r="X5" s="183"/>
    </row>
    <row r="6" spans="1:24" ht="18" customHeight="1">
      <c r="A6" s="160"/>
      <c r="B6" s="156"/>
      <c r="C6" s="157"/>
      <c r="D6" s="161"/>
      <c r="E6" s="156"/>
      <c r="F6" s="159"/>
      <c r="G6" s="159"/>
      <c r="H6" s="159"/>
      <c r="I6" s="159"/>
      <c r="J6" s="159"/>
      <c r="K6" s="159"/>
      <c r="L6" s="67"/>
      <c r="M6" s="159"/>
      <c r="N6" s="175"/>
      <c r="O6" s="159"/>
      <c r="P6" s="159"/>
      <c r="Q6" s="159"/>
      <c r="R6" s="159"/>
      <c r="S6" s="182"/>
      <c r="T6" s="159"/>
      <c r="U6" s="159"/>
      <c r="V6" s="159"/>
      <c r="W6" s="159"/>
      <c r="X6" s="183"/>
    </row>
    <row r="7" spans="1:24" ht="18" customHeight="1">
      <c r="A7" s="160"/>
      <c r="B7" s="156"/>
      <c r="C7" s="157"/>
      <c r="D7" s="161"/>
      <c r="E7" s="156"/>
      <c r="F7" s="159"/>
      <c r="G7" s="159"/>
      <c r="H7" s="159"/>
      <c r="I7" s="159"/>
      <c r="J7" s="159"/>
      <c r="K7" s="159"/>
      <c r="L7" s="67"/>
      <c r="M7" s="159"/>
      <c r="N7" s="175"/>
      <c r="O7" s="159"/>
      <c r="P7" s="159"/>
      <c r="Q7" s="159"/>
      <c r="R7" s="159"/>
      <c r="S7" s="182"/>
      <c r="T7" s="159"/>
      <c r="U7" s="159"/>
      <c r="V7" s="159"/>
      <c r="W7" s="159"/>
      <c r="X7" s="183"/>
    </row>
    <row r="8" spans="1:24" ht="18" customHeight="1">
      <c r="A8" s="160"/>
      <c r="B8" s="156"/>
      <c r="C8" s="157"/>
      <c r="D8" s="161"/>
      <c r="E8" s="156"/>
      <c r="F8" s="159"/>
      <c r="G8" s="159"/>
      <c r="H8" s="159"/>
      <c r="I8" s="159"/>
      <c r="J8" s="159"/>
      <c r="K8" s="159"/>
      <c r="L8" s="67"/>
      <c r="M8" s="159"/>
      <c r="N8" s="175"/>
      <c r="O8" s="159"/>
      <c r="P8" s="159"/>
      <c r="Q8" s="159"/>
      <c r="R8" s="159"/>
      <c r="S8" s="182"/>
      <c r="T8" s="159"/>
      <c r="U8" s="159"/>
      <c r="V8" s="159"/>
      <c r="W8" s="159"/>
      <c r="X8" s="183"/>
    </row>
    <row r="9" spans="1:24" ht="18" customHeight="1">
      <c r="A9" s="160"/>
      <c r="B9" s="156"/>
      <c r="C9" s="157"/>
      <c r="D9" s="161"/>
      <c r="E9" s="156"/>
      <c r="F9" s="159"/>
      <c r="G9" s="159"/>
      <c r="H9" s="159"/>
      <c r="I9" s="159"/>
      <c r="J9" s="159"/>
      <c r="K9" s="159"/>
      <c r="L9" s="67"/>
      <c r="M9" s="159"/>
      <c r="N9" s="175"/>
      <c r="O9" s="159"/>
      <c r="P9" s="159"/>
      <c r="Q9" s="159"/>
      <c r="R9" s="159"/>
      <c r="S9" s="182"/>
      <c r="T9" s="159"/>
      <c r="U9" s="159"/>
      <c r="V9" s="159"/>
      <c r="W9" s="159"/>
      <c r="X9" s="183"/>
    </row>
    <row r="10" spans="1:24" ht="18" customHeight="1">
      <c r="A10" s="160"/>
      <c r="B10" s="156"/>
      <c r="C10" s="157"/>
      <c r="D10" s="161"/>
      <c r="E10" s="156"/>
      <c r="F10" s="159"/>
      <c r="G10" s="159"/>
      <c r="H10" s="159"/>
      <c r="I10" s="159"/>
      <c r="J10" s="159"/>
      <c r="K10" s="159"/>
      <c r="L10" s="67"/>
      <c r="M10" s="159"/>
      <c r="N10" s="175"/>
      <c r="O10" s="159"/>
      <c r="P10" s="159"/>
      <c r="Q10" s="159"/>
      <c r="R10" s="159"/>
      <c r="S10" s="182"/>
      <c r="T10" s="159"/>
      <c r="U10" s="159"/>
      <c r="V10" s="159"/>
      <c r="W10" s="159"/>
      <c r="X10" s="183"/>
    </row>
    <row r="11" spans="1:25" ht="18" customHeight="1">
      <c r="A11" s="160"/>
      <c r="B11" s="156"/>
      <c r="C11" s="157"/>
      <c r="D11" s="161"/>
      <c r="E11" s="156"/>
      <c r="F11" s="159"/>
      <c r="G11" s="159"/>
      <c r="H11" s="159"/>
      <c r="I11" s="159"/>
      <c r="J11" s="159"/>
      <c r="K11" s="159"/>
      <c r="L11" s="67"/>
      <c r="M11" s="159"/>
      <c r="N11" s="175"/>
      <c r="O11" s="159"/>
      <c r="P11" s="159"/>
      <c r="Q11" s="159"/>
      <c r="R11" s="159"/>
      <c r="S11" s="182"/>
      <c r="T11" s="159"/>
      <c r="U11" s="159"/>
      <c r="V11" s="159"/>
      <c r="W11" s="159"/>
      <c r="X11" s="183"/>
      <c r="Y11" s="193"/>
    </row>
    <row r="12" spans="1:24" ht="18" customHeight="1">
      <c r="A12" s="160"/>
      <c r="B12" s="156"/>
      <c r="C12" s="157"/>
      <c r="D12" s="161"/>
      <c r="E12" s="156"/>
      <c r="F12" s="159"/>
      <c r="G12" s="159"/>
      <c r="H12" s="159"/>
      <c r="I12" s="159"/>
      <c r="J12" s="159"/>
      <c r="K12" s="159"/>
      <c r="L12" s="67"/>
      <c r="M12" s="159"/>
      <c r="N12" s="175"/>
      <c r="O12" s="176"/>
      <c r="P12" s="159"/>
      <c r="Q12" s="159"/>
      <c r="R12" s="159"/>
      <c r="S12" s="182"/>
      <c r="T12" s="159"/>
      <c r="U12" s="159"/>
      <c r="V12" s="159"/>
      <c r="W12" s="159"/>
      <c r="X12" s="183"/>
    </row>
    <row r="13" spans="1:24" ht="18" customHeight="1">
      <c r="A13" s="160"/>
      <c r="B13" s="156"/>
      <c r="C13" s="157"/>
      <c r="D13" s="161"/>
      <c r="E13" s="156"/>
      <c r="F13" s="159"/>
      <c r="G13" s="159"/>
      <c r="H13" s="159"/>
      <c r="I13" s="159"/>
      <c r="J13" s="159"/>
      <c r="K13" s="159"/>
      <c r="L13" s="67"/>
      <c r="M13" s="159"/>
      <c r="N13" s="175"/>
      <c r="O13" s="159"/>
      <c r="P13" s="159"/>
      <c r="Q13" s="159"/>
      <c r="R13" s="159"/>
      <c r="S13" s="182"/>
      <c r="T13" s="159"/>
      <c r="U13" s="159"/>
      <c r="V13" s="184"/>
      <c r="W13" s="159"/>
      <c r="X13" s="183"/>
    </row>
    <row r="14" spans="1:24" ht="18" customHeight="1">
      <c r="A14" s="160"/>
      <c r="B14" s="156"/>
      <c r="C14" s="157"/>
      <c r="D14" s="161"/>
      <c r="E14" s="156"/>
      <c r="F14" s="159"/>
      <c r="G14" s="159"/>
      <c r="H14" s="159"/>
      <c r="I14" s="159"/>
      <c r="J14" s="159"/>
      <c r="K14" s="159"/>
      <c r="L14" s="67"/>
      <c r="M14" s="159"/>
      <c r="N14" s="175"/>
      <c r="O14" s="159"/>
      <c r="P14" s="159"/>
      <c r="Q14" s="159"/>
      <c r="R14" s="159"/>
      <c r="S14" s="182"/>
      <c r="T14" s="159"/>
      <c r="U14" s="159"/>
      <c r="V14" s="159"/>
      <c r="W14" s="159"/>
      <c r="X14" s="183"/>
    </row>
    <row r="15" spans="1:24" ht="18" customHeight="1">
      <c r="A15" s="155"/>
      <c r="B15" s="156"/>
      <c r="C15" s="157"/>
      <c r="D15" s="158"/>
      <c r="E15" s="156"/>
      <c r="F15" s="159"/>
      <c r="G15" s="159"/>
      <c r="H15" s="159"/>
      <c r="I15" s="159"/>
      <c r="J15" s="159"/>
      <c r="K15" s="159"/>
      <c r="L15" s="67"/>
      <c r="M15" s="159"/>
      <c r="N15" s="175"/>
      <c r="O15" s="159"/>
      <c r="P15" s="159"/>
      <c r="Q15" s="159"/>
      <c r="R15" s="159"/>
      <c r="S15" s="182"/>
      <c r="T15" s="159"/>
      <c r="U15" s="159"/>
      <c r="V15" s="159"/>
      <c r="W15" s="159"/>
      <c r="X15" s="183"/>
    </row>
    <row r="16" spans="1:24" ht="16.5" customHeight="1">
      <c r="A16" s="160"/>
      <c r="B16" s="156"/>
      <c r="C16" s="157"/>
      <c r="D16" s="161"/>
      <c r="E16" s="156"/>
      <c r="F16" s="159"/>
      <c r="G16" s="159"/>
      <c r="H16" s="159"/>
      <c r="I16" s="159"/>
      <c r="J16" s="159"/>
      <c r="K16" s="159"/>
      <c r="L16" s="67"/>
      <c r="M16" s="159"/>
      <c r="N16" s="175"/>
      <c r="O16" s="159"/>
      <c r="P16" s="159"/>
      <c r="Q16" s="159"/>
      <c r="R16" s="159"/>
      <c r="S16" s="182"/>
      <c r="T16" s="159"/>
      <c r="U16" s="159"/>
      <c r="V16" s="159"/>
      <c r="W16" s="159"/>
      <c r="X16" s="183"/>
    </row>
    <row r="17" spans="1:24" ht="16.5" customHeight="1">
      <c r="A17" s="160"/>
      <c r="B17" s="156"/>
      <c r="C17" s="157"/>
      <c r="D17" s="161"/>
      <c r="E17" s="156"/>
      <c r="F17" s="159"/>
      <c r="G17" s="159"/>
      <c r="H17" s="159"/>
      <c r="I17" s="159"/>
      <c r="J17" s="159"/>
      <c r="K17" s="159"/>
      <c r="L17" s="67"/>
      <c r="M17" s="159"/>
      <c r="N17" s="175"/>
      <c r="O17" s="159"/>
      <c r="P17" s="159"/>
      <c r="Q17" s="159"/>
      <c r="R17" s="159"/>
      <c r="S17" s="182"/>
      <c r="T17" s="159"/>
      <c r="U17" s="159"/>
      <c r="V17" s="159"/>
      <c r="W17" s="159"/>
      <c r="X17" s="183"/>
    </row>
    <row r="18" spans="1:256" s="37" customFormat="1" ht="16.5" customHeight="1">
      <c r="A18" s="162"/>
      <c r="B18" s="163"/>
      <c r="C18" s="164"/>
      <c r="D18" s="165"/>
      <c r="E18" s="163"/>
      <c r="F18" s="166"/>
      <c r="G18" s="166"/>
      <c r="H18" s="166"/>
      <c r="I18" s="166"/>
      <c r="J18" s="166"/>
      <c r="K18" s="166"/>
      <c r="L18" s="177"/>
      <c r="M18" s="166"/>
      <c r="N18" s="178"/>
      <c r="O18" s="166"/>
      <c r="P18" s="166"/>
      <c r="Q18" s="166"/>
      <c r="R18" s="159"/>
      <c r="S18" s="185"/>
      <c r="T18" s="166"/>
      <c r="U18" s="166"/>
      <c r="V18" s="159"/>
      <c r="W18" s="166"/>
      <c r="X18" s="186"/>
      <c r="Y18" s="194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7"/>
    </row>
    <row r="19" spans="1:24" ht="18" customHeight="1">
      <c r="A19" s="160"/>
      <c r="B19" s="156"/>
      <c r="C19" s="157"/>
      <c r="D19" s="161"/>
      <c r="E19" s="156"/>
      <c r="F19" s="159"/>
      <c r="G19" s="159"/>
      <c r="H19" s="159"/>
      <c r="I19" s="159"/>
      <c r="J19" s="159"/>
      <c r="K19" s="159"/>
      <c r="L19" s="67"/>
      <c r="M19" s="159"/>
      <c r="N19" s="175"/>
      <c r="O19" s="159"/>
      <c r="P19" s="159"/>
      <c r="Q19" s="159"/>
      <c r="R19" s="159"/>
      <c r="S19" s="182"/>
      <c r="T19" s="159"/>
      <c r="U19" s="159"/>
      <c r="V19" s="159"/>
      <c r="W19" s="159"/>
      <c r="X19" s="183"/>
    </row>
    <row r="20" spans="1:24" ht="18" customHeight="1">
      <c r="A20" s="160"/>
      <c r="B20" s="156"/>
      <c r="C20" s="157"/>
      <c r="D20" s="161"/>
      <c r="E20" s="156"/>
      <c r="F20" s="159"/>
      <c r="G20" s="159"/>
      <c r="H20" s="159"/>
      <c r="I20" s="159"/>
      <c r="J20" s="159"/>
      <c r="K20" s="159"/>
      <c r="L20" s="67"/>
      <c r="M20" s="159"/>
      <c r="N20" s="175"/>
      <c r="O20" s="159"/>
      <c r="P20" s="159"/>
      <c r="Q20" s="159"/>
      <c r="R20" s="159"/>
      <c r="S20" s="182"/>
      <c r="T20" s="159"/>
      <c r="U20" s="159"/>
      <c r="V20" s="159"/>
      <c r="W20" s="159"/>
      <c r="X20" s="183"/>
    </row>
    <row r="21" spans="1:256" s="143" customFormat="1" ht="18" customHeight="1">
      <c r="A21" s="155"/>
      <c r="B21" s="163"/>
      <c r="C21" s="167"/>
      <c r="D21" s="165"/>
      <c r="E21" s="165"/>
      <c r="F21" s="166"/>
      <c r="G21" s="163"/>
      <c r="H21" s="166"/>
      <c r="I21" s="166"/>
      <c r="J21" s="166"/>
      <c r="K21" s="166"/>
      <c r="L21" s="166"/>
      <c r="M21" s="166"/>
      <c r="N21" s="178"/>
      <c r="O21" s="166"/>
      <c r="P21" s="166"/>
      <c r="Q21" s="166"/>
      <c r="R21" s="159"/>
      <c r="S21" s="187"/>
      <c r="T21" s="166"/>
      <c r="U21" s="166"/>
      <c r="V21" s="166"/>
      <c r="W21" s="166"/>
      <c r="X21" s="186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  <c r="IV21" s="198"/>
    </row>
    <row r="22" spans="1:24" ht="18" customHeight="1">
      <c r="A22" s="168" t="s">
        <v>29</v>
      </c>
      <c r="B22" s="169">
        <f>SUM(B4:B21)</f>
        <v>0</v>
      </c>
      <c r="C22" s="169"/>
      <c r="D22" s="169" t="e">
        <f>SUM(#REF!)</f>
        <v>#REF!</v>
      </c>
      <c r="E22" s="169"/>
      <c r="F22" s="169"/>
      <c r="G22" s="169"/>
      <c r="H22" s="169"/>
      <c r="I22" s="169">
        <f aca="true" t="shared" si="0" ref="I22:K22">SUM(I4:I21)</f>
        <v>0</v>
      </c>
      <c r="J22" s="169">
        <f t="shared" si="0"/>
        <v>0</v>
      </c>
      <c r="K22" s="169">
        <f t="shared" si="0"/>
        <v>0</v>
      </c>
      <c r="L22" s="169"/>
      <c r="M22" s="169"/>
      <c r="N22" s="169"/>
      <c r="O22" s="169">
        <f aca="true" t="shared" si="1" ref="O22:R22">SUM(O4:O21)</f>
        <v>0</v>
      </c>
      <c r="P22" s="169">
        <f t="shared" si="1"/>
        <v>0</v>
      </c>
      <c r="Q22" s="169">
        <f t="shared" si="1"/>
        <v>0</v>
      </c>
      <c r="R22" s="169">
        <f t="shared" si="1"/>
        <v>0</v>
      </c>
      <c r="S22" s="169" t="e">
        <f>SUM(#REF!)</f>
        <v>#REF!</v>
      </c>
      <c r="T22" s="169">
        <f>SUM(T4:T21)</f>
        <v>0</v>
      </c>
      <c r="U22" s="169">
        <f>SUM(U7:U21)</f>
        <v>0</v>
      </c>
      <c r="V22" s="169"/>
      <c r="W22" s="169">
        <f>SUM(W4:W21)</f>
        <v>0</v>
      </c>
      <c r="X22" s="188"/>
    </row>
    <row r="23" spans="1:24" ht="30" customHeight="1">
      <c r="A23" s="170"/>
      <c r="B23" s="171" t="s">
        <v>30</v>
      </c>
      <c r="C23" s="170"/>
      <c r="D23" s="171"/>
      <c r="E23" s="171"/>
      <c r="F23" s="171"/>
      <c r="G23" s="171"/>
      <c r="H23" s="171"/>
      <c r="I23" s="173" t="s">
        <v>31</v>
      </c>
      <c r="J23" s="171"/>
      <c r="K23" s="171"/>
      <c r="L23" s="171"/>
      <c r="M23" s="171"/>
      <c r="O23" s="171"/>
      <c r="P23" s="171" t="s">
        <v>32</v>
      </c>
      <c r="Q23" s="171"/>
      <c r="S23" s="171"/>
      <c r="U23" s="171" t="s">
        <v>33</v>
      </c>
      <c r="V23" s="171"/>
      <c r="W23" s="171"/>
      <c r="X23" s="171"/>
    </row>
    <row r="24" spans="1:24" ht="15" customHeight="1">
      <c r="A24" s="172"/>
      <c r="B24" s="173"/>
      <c r="C24" s="172"/>
      <c r="D24" s="173"/>
      <c r="E24" s="173"/>
      <c r="F24" s="173"/>
      <c r="G24" s="173"/>
      <c r="H24" s="173"/>
      <c r="I24" s="173"/>
      <c r="J24" s="173"/>
      <c r="K24" s="173"/>
      <c r="L24" s="179"/>
      <c r="M24" s="173"/>
      <c r="N24" s="172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1:24" ht="14.25">
      <c r="A25" s="172"/>
      <c r="B25" s="173"/>
      <c r="C25" s="172"/>
      <c r="D25" s="173"/>
      <c r="E25" s="173"/>
      <c r="F25" s="173"/>
      <c r="G25" s="173"/>
      <c r="H25" s="173"/>
      <c r="I25" s="173"/>
      <c r="J25" s="173"/>
      <c r="K25" s="173"/>
      <c r="L25" s="179"/>
      <c r="M25" s="173"/>
      <c r="N25" s="172"/>
      <c r="O25" s="173"/>
      <c r="P25" s="173"/>
      <c r="Q25" s="173"/>
      <c r="R25" s="173"/>
      <c r="S25" s="173"/>
      <c r="T25" s="173"/>
      <c r="U25" s="173"/>
      <c r="V25" s="173"/>
      <c r="W25" s="173"/>
      <c r="X25" s="173"/>
    </row>
    <row r="26" spans="1:24" ht="14.25">
      <c r="A26" s="172"/>
      <c r="B26" s="173"/>
      <c r="C26" s="172"/>
      <c r="D26" s="173"/>
      <c r="E26" s="173"/>
      <c r="F26" s="173"/>
      <c r="G26" s="173"/>
      <c r="H26" s="173"/>
      <c r="I26" s="173"/>
      <c r="J26" s="173"/>
      <c r="K26" s="173"/>
      <c r="L26" s="179"/>
      <c r="M26" s="173"/>
      <c r="N26" s="172"/>
      <c r="O26" s="173"/>
      <c r="P26" s="173"/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172"/>
      <c r="B27" s="173"/>
      <c r="C27" s="172"/>
      <c r="D27" s="173"/>
      <c r="E27" s="173"/>
      <c r="F27" s="173"/>
      <c r="G27" s="173"/>
      <c r="H27" s="173"/>
      <c r="I27" s="173"/>
      <c r="J27" s="173"/>
      <c r="K27" s="173"/>
      <c r="L27" s="179"/>
      <c r="M27" s="173"/>
      <c r="N27" s="172"/>
      <c r="O27" s="173"/>
      <c r="P27" s="173"/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172"/>
      <c r="B28" s="173"/>
      <c r="C28" s="172"/>
      <c r="D28" s="173"/>
      <c r="E28" s="173"/>
      <c r="F28" s="173"/>
      <c r="G28" s="173"/>
      <c r="H28" s="173"/>
      <c r="I28" s="173"/>
      <c r="J28" s="173"/>
      <c r="K28" s="173"/>
      <c r="L28" s="179"/>
      <c r="M28" s="173"/>
      <c r="N28" s="172"/>
      <c r="O28" s="173"/>
      <c r="P28" s="173"/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172"/>
      <c r="B29" s="173"/>
      <c r="C29" s="172"/>
      <c r="D29" s="173"/>
      <c r="E29" s="173"/>
      <c r="F29" s="173"/>
      <c r="G29" s="173"/>
      <c r="H29" s="173"/>
      <c r="I29" s="173"/>
      <c r="J29" s="173"/>
      <c r="K29" s="173"/>
      <c r="L29" s="179"/>
      <c r="M29" s="173"/>
      <c r="N29" s="172"/>
      <c r="O29" s="173"/>
      <c r="P29" s="173"/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172"/>
      <c r="B30" s="173"/>
      <c r="C30" s="172"/>
      <c r="D30" s="173"/>
      <c r="E30" s="173"/>
      <c r="F30" s="173"/>
      <c r="G30" s="173"/>
      <c r="H30" s="173"/>
      <c r="I30" s="173"/>
      <c r="J30" s="173"/>
      <c r="K30" s="173"/>
      <c r="L30" s="179"/>
      <c r="M30" s="173"/>
      <c r="N30" s="172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4" ht="14.25">
      <c r="A31" s="172"/>
      <c r="B31" s="173"/>
      <c r="C31" s="172"/>
      <c r="D31" s="173"/>
      <c r="E31" s="173"/>
      <c r="F31" s="173"/>
      <c r="G31" s="173"/>
      <c r="H31" s="173"/>
      <c r="I31" s="173"/>
      <c r="J31" s="173"/>
      <c r="K31" s="173"/>
      <c r="L31" s="179"/>
      <c r="M31" s="173"/>
      <c r="N31" s="172"/>
      <c r="O31" s="173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ht="14.25">
      <c r="A32" s="172"/>
      <c r="B32" s="173"/>
      <c r="C32" s="172"/>
      <c r="D32" s="173"/>
      <c r="E32" s="173"/>
      <c r="F32" s="173"/>
      <c r="G32" s="173"/>
      <c r="H32" s="173"/>
      <c r="I32" s="173"/>
      <c r="J32" s="173"/>
      <c r="K32" s="173"/>
      <c r="L32" s="179"/>
      <c r="M32" s="173"/>
      <c r="N32" s="172"/>
      <c r="O32" s="173"/>
      <c r="P32" s="173"/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172"/>
      <c r="B33" s="173"/>
      <c r="C33" s="172"/>
      <c r="D33" s="173"/>
      <c r="E33" s="173"/>
      <c r="F33" s="173"/>
      <c r="G33" s="173"/>
      <c r="H33" s="173"/>
      <c r="I33" s="173"/>
      <c r="J33" s="173"/>
      <c r="K33" s="173"/>
      <c r="L33" s="179"/>
      <c r="M33" s="173"/>
      <c r="N33" s="172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172"/>
      <c r="B34" s="173"/>
      <c r="C34" s="172"/>
      <c r="D34" s="173"/>
      <c r="E34" s="173"/>
      <c r="F34" s="173"/>
      <c r="G34" s="173"/>
      <c r="H34" s="173"/>
      <c r="I34" s="173"/>
      <c r="J34" s="173"/>
      <c r="K34" s="173"/>
      <c r="L34" s="179"/>
      <c r="M34" s="173"/>
      <c r="N34" s="172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172"/>
      <c r="B35" s="173"/>
      <c r="C35" s="172"/>
      <c r="D35" s="173"/>
      <c r="E35" s="173"/>
      <c r="F35" s="173"/>
      <c r="G35" s="173"/>
      <c r="H35" s="173"/>
      <c r="I35" s="173"/>
      <c r="J35" s="173"/>
      <c r="K35" s="173"/>
      <c r="L35" s="179"/>
      <c r="M35" s="173"/>
      <c r="N35" s="172"/>
      <c r="O35" s="173"/>
      <c r="P35" s="173"/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172"/>
      <c r="B36" s="173"/>
      <c r="C36" s="172"/>
      <c r="D36" s="173"/>
      <c r="E36" s="173"/>
      <c r="F36" s="173"/>
      <c r="G36" s="173"/>
      <c r="H36" s="173"/>
      <c r="I36" s="173"/>
      <c r="J36" s="173"/>
      <c r="K36" s="173"/>
      <c r="L36" s="179"/>
      <c r="M36" s="173"/>
      <c r="N36" s="172"/>
      <c r="O36" s="173"/>
      <c r="P36" s="173"/>
      <c r="Q36" s="173"/>
      <c r="R36" s="173"/>
      <c r="S36" s="173"/>
      <c r="T36" s="173"/>
      <c r="U36" s="173"/>
      <c r="V36" s="173"/>
      <c r="W36" s="173"/>
      <c r="X36" s="173"/>
    </row>
    <row r="37" spans="1:24" ht="14.25">
      <c r="A37" s="172"/>
      <c r="B37" s="173"/>
      <c r="C37" s="172"/>
      <c r="D37" s="173"/>
      <c r="E37" s="173"/>
      <c r="F37" s="173"/>
      <c r="G37" s="173"/>
      <c r="H37" s="173"/>
      <c r="I37" s="173"/>
      <c r="J37" s="173"/>
      <c r="K37" s="173"/>
      <c r="L37" s="179"/>
      <c r="M37" s="173"/>
      <c r="N37" s="172"/>
      <c r="O37" s="173"/>
      <c r="P37" s="173"/>
      <c r="Q37" s="173"/>
      <c r="R37" s="173"/>
      <c r="S37" s="173"/>
      <c r="T37" s="173"/>
      <c r="U37" s="173"/>
      <c r="V37" s="173"/>
      <c r="W37" s="173"/>
      <c r="X37" s="173"/>
    </row>
    <row r="38" spans="1:24" ht="14.25">
      <c r="A38" s="172"/>
      <c r="B38" s="173"/>
      <c r="C38" s="172"/>
      <c r="D38" s="173"/>
      <c r="E38" s="173"/>
      <c r="F38" s="173"/>
      <c r="G38" s="173"/>
      <c r="H38" s="173"/>
      <c r="I38" s="173"/>
      <c r="J38" s="173"/>
      <c r="K38" s="173"/>
      <c r="L38" s="179"/>
      <c r="M38" s="173"/>
      <c r="N38" s="172"/>
      <c r="O38" s="173"/>
      <c r="P38" s="173"/>
      <c r="Q38" s="173"/>
      <c r="R38" s="173"/>
      <c r="S38" s="173"/>
      <c r="T38" s="173"/>
      <c r="U38" s="173"/>
      <c r="V38" s="173"/>
      <c r="W38" s="173"/>
      <c r="X38" s="173"/>
    </row>
    <row r="39" spans="1:24" ht="14.25">
      <c r="A39" s="172"/>
      <c r="B39" s="173"/>
      <c r="C39" s="172"/>
      <c r="D39" s="173"/>
      <c r="E39" s="173"/>
      <c r="F39" s="173"/>
      <c r="G39" s="173"/>
      <c r="H39" s="173"/>
      <c r="I39" s="173"/>
      <c r="J39" s="173"/>
      <c r="K39" s="173"/>
      <c r="L39" s="179"/>
      <c r="M39" s="173"/>
      <c r="N39" s="172"/>
      <c r="O39" s="173"/>
      <c r="P39" s="173"/>
      <c r="Q39" s="173"/>
      <c r="R39" s="173"/>
      <c r="S39" s="173"/>
      <c r="T39" s="173"/>
      <c r="U39" s="173"/>
      <c r="V39" s="173"/>
      <c r="W39" s="173"/>
      <c r="X39" s="173"/>
    </row>
    <row r="40" spans="1:24" ht="14.25">
      <c r="A40" s="172"/>
      <c r="B40" s="173"/>
      <c r="C40" s="172"/>
      <c r="D40" s="173"/>
      <c r="E40" s="173"/>
      <c r="F40" s="173"/>
      <c r="G40" s="173"/>
      <c r="H40" s="173"/>
      <c r="I40" s="173"/>
      <c r="J40" s="173"/>
      <c r="K40" s="173"/>
      <c r="L40" s="179"/>
      <c r="M40" s="173"/>
      <c r="N40" s="172"/>
      <c r="O40" s="173"/>
      <c r="P40" s="173"/>
      <c r="Q40" s="173"/>
      <c r="R40" s="173"/>
      <c r="S40" s="173"/>
      <c r="T40" s="173"/>
      <c r="U40" s="173"/>
      <c r="V40" s="173"/>
      <c r="W40" s="173"/>
      <c r="X40" s="173"/>
    </row>
    <row r="41" spans="1:24" ht="14.25">
      <c r="A41" s="172"/>
      <c r="B41" s="173"/>
      <c r="C41" s="172"/>
      <c r="D41" s="173"/>
      <c r="E41" s="173"/>
      <c r="F41" s="173"/>
      <c r="G41" s="173"/>
      <c r="H41" s="173"/>
      <c r="I41" s="173"/>
      <c r="J41" s="173"/>
      <c r="K41" s="173"/>
      <c r="L41" s="179"/>
      <c r="M41" s="173"/>
      <c r="N41" s="172"/>
      <c r="O41" s="173"/>
      <c r="P41" s="173"/>
      <c r="Q41" s="173"/>
      <c r="R41" s="173"/>
      <c r="S41" s="173"/>
      <c r="T41" s="173"/>
      <c r="U41" s="173"/>
      <c r="V41" s="173"/>
      <c r="W41" s="173"/>
      <c r="X41" s="173"/>
    </row>
    <row r="42" spans="1:24" ht="14.25">
      <c r="A42" s="172"/>
      <c r="B42" s="173"/>
      <c r="C42" s="172"/>
      <c r="D42" s="173"/>
      <c r="E42" s="173"/>
      <c r="F42" s="173"/>
      <c r="G42" s="173"/>
      <c r="H42" s="173"/>
      <c r="I42" s="173"/>
      <c r="J42" s="173"/>
      <c r="K42" s="173"/>
      <c r="L42" s="179"/>
      <c r="M42" s="173"/>
      <c r="N42" s="172"/>
      <c r="O42" s="173"/>
      <c r="P42" s="173"/>
      <c r="Q42" s="173"/>
      <c r="R42" s="173"/>
      <c r="S42" s="173"/>
      <c r="T42" s="173"/>
      <c r="U42" s="173"/>
      <c r="V42" s="173"/>
      <c r="W42" s="173"/>
      <c r="X42" s="173"/>
    </row>
    <row r="43" spans="1:24" ht="14.25">
      <c r="A43" s="172"/>
      <c r="B43" s="173"/>
      <c r="C43" s="172"/>
      <c r="D43" s="173"/>
      <c r="E43" s="173"/>
      <c r="F43" s="173"/>
      <c r="G43" s="173"/>
      <c r="H43" s="173"/>
      <c r="I43" s="173"/>
      <c r="J43" s="173"/>
      <c r="K43" s="173"/>
      <c r="L43" s="179"/>
      <c r="M43" s="173"/>
      <c r="N43" s="172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14.25">
      <c r="A44" s="172"/>
      <c r="B44" s="173"/>
      <c r="C44" s="172"/>
      <c r="D44" s="173"/>
      <c r="E44" s="173"/>
      <c r="F44" s="173"/>
      <c r="G44" s="173"/>
      <c r="H44" s="173"/>
      <c r="I44" s="173"/>
      <c r="J44" s="173"/>
      <c r="K44" s="173"/>
      <c r="L44" s="179"/>
      <c r="M44" s="173"/>
      <c r="N44" s="172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2"/>
      <c r="B45" s="173"/>
      <c r="C45" s="172"/>
      <c r="D45" s="173"/>
      <c r="E45" s="173"/>
      <c r="F45" s="173"/>
      <c r="G45" s="173"/>
      <c r="H45" s="173"/>
      <c r="I45" s="173"/>
      <c r="J45" s="173"/>
      <c r="K45" s="173"/>
      <c r="L45" s="179"/>
      <c r="M45" s="173"/>
      <c r="N45" s="172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2"/>
      <c r="B46" s="173"/>
      <c r="C46" s="172"/>
      <c r="D46" s="173"/>
      <c r="E46" s="173"/>
      <c r="F46" s="173"/>
      <c r="G46" s="173"/>
      <c r="H46" s="173"/>
      <c r="I46" s="173"/>
      <c r="J46" s="173"/>
      <c r="K46" s="173"/>
      <c r="L46" s="179"/>
      <c r="M46" s="173"/>
      <c r="N46" s="172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2"/>
      <c r="B47" s="173"/>
      <c r="C47" s="172"/>
      <c r="D47" s="173"/>
      <c r="E47" s="173"/>
      <c r="F47" s="173"/>
      <c r="G47" s="173"/>
      <c r="H47" s="173"/>
      <c r="I47" s="173"/>
      <c r="J47" s="173"/>
      <c r="K47" s="173"/>
      <c r="L47" s="179"/>
      <c r="M47" s="173"/>
      <c r="N47" s="172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2"/>
      <c r="B48" s="173"/>
      <c r="C48" s="172"/>
      <c r="D48" s="173"/>
      <c r="E48" s="173"/>
      <c r="F48" s="173"/>
      <c r="G48" s="173"/>
      <c r="H48" s="173"/>
      <c r="I48" s="173"/>
      <c r="J48" s="173"/>
      <c r="K48" s="173"/>
      <c r="L48" s="179"/>
      <c r="M48" s="173"/>
      <c r="N48" s="172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2"/>
      <c r="B49" s="173"/>
      <c r="C49" s="172"/>
      <c r="D49" s="173"/>
      <c r="E49" s="173"/>
      <c r="F49" s="173"/>
      <c r="G49" s="173"/>
      <c r="H49" s="173"/>
      <c r="I49" s="173"/>
      <c r="J49" s="173"/>
      <c r="K49" s="173"/>
      <c r="L49" s="179"/>
      <c r="M49" s="173"/>
      <c r="N49" s="172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2"/>
      <c r="B50" s="173"/>
      <c r="C50" s="172"/>
      <c r="D50" s="173"/>
      <c r="E50" s="173"/>
      <c r="F50" s="173"/>
      <c r="G50" s="173"/>
      <c r="H50" s="173"/>
      <c r="I50" s="173"/>
      <c r="J50" s="173"/>
      <c r="K50" s="173"/>
      <c r="L50" s="179"/>
      <c r="M50" s="173"/>
      <c r="N50" s="172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2"/>
      <c r="B51" s="173"/>
      <c r="C51" s="172"/>
      <c r="D51" s="173"/>
      <c r="E51" s="173"/>
      <c r="F51" s="173"/>
      <c r="G51" s="173"/>
      <c r="H51" s="173"/>
      <c r="I51" s="173"/>
      <c r="J51" s="173"/>
      <c r="K51" s="173"/>
      <c r="L51" s="179"/>
      <c r="M51" s="173"/>
      <c r="N51" s="172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2"/>
      <c r="B52" s="173"/>
      <c r="C52" s="172"/>
      <c r="D52" s="173"/>
      <c r="E52" s="173"/>
      <c r="F52" s="173"/>
      <c r="G52" s="173"/>
      <c r="H52" s="173"/>
      <c r="I52" s="173"/>
      <c r="J52" s="173"/>
      <c r="K52" s="173"/>
      <c r="L52" s="179"/>
      <c r="M52" s="173"/>
      <c r="N52" s="172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2"/>
      <c r="B53" s="173"/>
      <c r="C53" s="172"/>
      <c r="D53" s="173"/>
      <c r="E53" s="173"/>
      <c r="F53" s="173"/>
      <c r="G53" s="173"/>
      <c r="H53" s="173"/>
      <c r="I53" s="173"/>
      <c r="J53" s="173"/>
      <c r="K53" s="173"/>
      <c r="L53" s="179"/>
      <c r="M53" s="173"/>
      <c r="N53" s="172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2"/>
      <c r="B54" s="173"/>
      <c r="C54" s="172"/>
      <c r="D54" s="173"/>
      <c r="E54" s="173"/>
      <c r="F54" s="173"/>
      <c r="G54" s="173"/>
      <c r="H54" s="173"/>
      <c r="I54" s="173"/>
      <c r="J54" s="173"/>
      <c r="K54" s="173"/>
      <c r="L54" s="179"/>
      <c r="M54" s="173"/>
      <c r="N54" s="172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2"/>
      <c r="B55" s="173"/>
      <c r="C55" s="172"/>
      <c r="D55" s="173"/>
      <c r="E55" s="173"/>
      <c r="F55" s="173"/>
      <c r="G55" s="173"/>
      <c r="H55" s="173"/>
      <c r="I55" s="173"/>
      <c r="J55" s="173"/>
      <c r="K55" s="173"/>
      <c r="L55" s="179"/>
      <c r="M55" s="173"/>
      <c r="N55" s="172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2"/>
      <c r="B56" s="173"/>
      <c r="C56" s="172"/>
      <c r="D56" s="173"/>
      <c r="E56" s="173"/>
      <c r="F56" s="173"/>
      <c r="G56" s="173"/>
      <c r="H56" s="173"/>
      <c r="I56" s="173"/>
      <c r="J56" s="173"/>
      <c r="K56" s="173"/>
      <c r="L56" s="179"/>
      <c r="M56" s="173"/>
      <c r="N56" s="172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2"/>
      <c r="B57" s="173"/>
      <c r="C57" s="172"/>
      <c r="D57" s="173"/>
      <c r="E57" s="173"/>
      <c r="F57" s="173"/>
      <c r="G57" s="173"/>
      <c r="H57" s="173"/>
      <c r="I57" s="173"/>
      <c r="J57" s="173"/>
      <c r="K57" s="173"/>
      <c r="L57" s="179"/>
      <c r="M57" s="173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2"/>
      <c r="B58" s="173"/>
      <c r="C58" s="172"/>
      <c r="D58" s="173"/>
      <c r="E58" s="173"/>
      <c r="F58" s="173"/>
      <c r="G58" s="173"/>
      <c r="H58" s="173"/>
      <c r="I58" s="173"/>
      <c r="J58" s="173"/>
      <c r="K58" s="173"/>
      <c r="L58" s="179"/>
      <c r="M58" s="173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2"/>
      <c r="B59" s="173"/>
      <c r="C59" s="172"/>
      <c r="D59" s="173"/>
      <c r="E59" s="173"/>
      <c r="F59" s="173"/>
      <c r="G59" s="173"/>
      <c r="H59" s="173"/>
      <c r="I59" s="173"/>
      <c r="J59" s="173"/>
      <c r="K59" s="173"/>
      <c r="L59" s="179"/>
      <c r="M59" s="173"/>
      <c r="N59" s="172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2"/>
      <c r="B60" s="173"/>
      <c r="C60" s="172"/>
      <c r="D60" s="173"/>
      <c r="E60" s="173"/>
      <c r="F60" s="173"/>
      <c r="G60" s="173"/>
      <c r="H60" s="173"/>
      <c r="I60" s="173"/>
      <c r="J60" s="173"/>
      <c r="K60" s="173"/>
      <c r="L60" s="179"/>
      <c r="M60" s="173"/>
      <c r="N60" s="172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2"/>
      <c r="B61" s="173"/>
      <c r="C61" s="172"/>
      <c r="D61" s="173"/>
      <c r="E61" s="173"/>
      <c r="F61" s="173"/>
      <c r="G61" s="173"/>
      <c r="H61" s="173"/>
      <c r="I61" s="173"/>
      <c r="J61" s="173"/>
      <c r="K61" s="173"/>
      <c r="L61" s="179"/>
      <c r="M61" s="173"/>
      <c r="N61" s="172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2"/>
      <c r="B62" s="173"/>
      <c r="C62" s="172"/>
      <c r="D62" s="173"/>
      <c r="E62" s="173"/>
      <c r="F62" s="173"/>
      <c r="G62" s="173"/>
      <c r="H62" s="173"/>
      <c r="I62" s="173"/>
      <c r="J62" s="173"/>
      <c r="K62" s="173"/>
      <c r="L62" s="179"/>
      <c r="M62" s="173"/>
      <c r="N62" s="172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2"/>
      <c r="B63" s="173"/>
      <c r="C63" s="172"/>
      <c r="D63" s="173"/>
      <c r="E63" s="173"/>
      <c r="F63" s="173"/>
      <c r="G63" s="173"/>
      <c r="H63" s="173"/>
      <c r="I63" s="173"/>
      <c r="J63" s="173"/>
      <c r="K63" s="173"/>
      <c r="L63" s="179"/>
      <c r="M63" s="173"/>
      <c r="N63" s="172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2"/>
      <c r="B64" s="173"/>
      <c r="C64" s="172"/>
      <c r="D64" s="173"/>
      <c r="E64" s="173"/>
      <c r="F64" s="173"/>
      <c r="G64" s="173"/>
      <c r="H64" s="173"/>
      <c r="I64" s="173"/>
      <c r="J64" s="173"/>
      <c r="K64" s="173"/>
      <c r="L64" s="179"/>
      <c r="M64" s="173"/>
      <c r="N64" s="172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2"/>
      <c r="B65" s="173"/>
      <c r="C65" s="172"/>
      <c r="D65" s="173"/>
      <c r="E65" s="173"/>
      <c r="F65" s="173"/>
      <c r="G65" s="173"/>
      <c r="H65" s="173"/>
      <c r="I65" s="173"/>
      <c r="J65" s="173"/>
      <c r="K65" s="173"/>
      <c r="L65" s="179"/>
      <c r="M65" s="173"/>
      <c r="N65" s="172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2"/>
      <c r="B66" s="173"/>
      <c r="C66" s="172"/>
      <c r="D66" s="173"/>
      <c r="E66" s="173"/>
      <c r="F66" s="173"/>
      <c r="G66" s="173"/>
      <c r="H66" s="173"/>
      <c r="I66" s="173"/>
      <c r="J66" s="173"/>
      <c r="K66" s="173"/>
      <c r="L66" s="179"/>
      <c r="M66" s="173"/>
      <c r="N66" s="172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2"/>
      <c r="B67" s="173"/>
      <c r="C67" s="172"/>
      <c r="D67" s="173"/>
      <c r="E67" s="173"/>
      <c r="F67" s="173"/>
      <c r="G67" s="173"/>
      <c r="H67" s="173"/>
      <c r="I67" s="173"/>
      <c r="J67" s="173"/>
      <c r="K67" s="173"/>
      <c r="L67" s="179"/>
      <c r="M67" s="173"/>
      <c r="N67" s="172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2"/>
      <c r="B68" s="173"/>
      <c r="C68" s="172"/>
      <c r="D68" s="173"/>
      <c r="E68" s="173"/>
      <c r="F68" s="173"/>
      <c r="G68" s="173"/>
      <c r="H68" s="173"/>
      <c r="I68" s="173"/>
      <c r="J68" s="173"/>
      <c r="K68" s="173"/>
      <c r="L68" s="179"/>
      <c r="M68" s="173"/>
      <c r="N68" s="172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2"/>
      <c r="B69" s="173"/>
      <c r="C69" s="172"/>
      <c r="D69" s="173"/>
      <c r="E69" s="173"/>
      <c r="F69" s="173"/>
      <c r="G69" s="173"/>
      <c r="H69" s="173"/>
      <c r="I69" s="173"/>
      <c r="J69" s="173"/>
      <c r="K69" s="173"/>
      <c r="L69" s="179"/>
      <c r="M69" s="173"/>
      <c r="N69" s="172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2"/>
      <c r="B70" s="173"/>
      <c r="C70" s="172"/>
      <c r="D70" s="173"/>
      <c r="E70" s="173"/>
      <c r="F70" s="173"/>
      <c r="G70" s="173"/>
      <c r="H70" s="173"/>
      <c r="I70" s="173"/>
      <c r="J70" s="173"/>
      <c r="K70" s="173"/>
      <c r="L70" s="179"/>
      <c r="M70" s="173"/>
      <c r="N70" s="172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2"/>
      <c r="B71" s="173"/>
      <c r="C71" s="172"/>
      <c r="D71" s="173"/>
      <c r="E71" s="173"/>
      <c r="F71" s="173"/>
      <c r="G71" s="173"/>
      <c r="H71" s="173"/>
      <c r="I71" s="173"/>
      <c r="J71" s="173"/>
      <c r="K71" s="173"/>
      <c r="L71" s="179"/>
      <c r="M71" s="173"/>
      <c r="N71" s="172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2"/>
      <c r="B72" s="173"/>
      <c r="C72" s="172"/>
      <c r="D72" s="173"/>
      <c r="E72" s="173"/>
      <c r="F72" s="173"/>
      <c r="G72" s="173"/>
      <c r="H72" s="173"/>
      <c r="I72" s="173"/>
      <c r="J72" s="173"/>
      <c r="K72" s="173"/>
      <c r="L72" s="179"/>
      <c r="M72" s="173"/>
      <c r="N72" s="172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2"/>
      <c r="B73" s="173"/>
      <c r="C73" s="172"/>
      <c r="D73" s="173"/>
      <c r="E73" s="173"/>
      <c r="F73" s="173"/>
      <c r="G73" s="173"/>
      <c r="H73" s="173"/>
      <c r="I73" s="173"/>
      <c r="J73" s="173"/>
      <c r="K73" s="173"/>
      <c r="L73" s="179"/>
      <c r="M73" s="173"/>
      <c r="N73" s="172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2"/>
      <c r="B74" s="173"/>
      <c r="C74" s="172"/>
      <c r="D74" s="173"/>
      <c r="E74" s="173"/>
      <c r="F74" s="173"/>
      <c r="G74" s="173"/>
      <c r="H74" s="173"/>
      <c r="I74" s="173"/>
      <c r="J74" s="173"/>
      <c r="K74" s="173"/>
      <c r="L74" s="179"/>
      <c r="M74" s="173"/>
      <c r="N74" s="172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2"/>
      <c r="B75" s="173"/>
      <c r="C75" s="172"/>
      <c r="D75" s="173"/>
      <c r="E75" s="173"/>
      <c r="F75" s="173"/>
      <c r="G75" s="173"/>
      <c r="H75" s="173"/>
      <c r="I75" s="173"/>
      <c r="J75" s="173"/>
      <c r="K75" s="173"/>
      <c r="L75" s="179"/>
      <c r="M75" s="173"/>
      <c r="N75" s="172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2"/>
      <c r="B76" s="173"/>
      <c r="C76" s="172"/>
      <c r="D76" s="173"/>
      <c r="E76" s="173"/>
      <c r="F76" s="173"/>
      <c r="G76" s="173"/>
      <c r="H76" s="173"/>
      <c r="I76" s="173"/>
      <c r="J76" s="173"/>
      <c r="K76" s="173"/>
      <c r="L76" s="179"/>
      <c r="M76" s="173"/>
      <c r="N76" s="172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2"/>
      <c r="B77" s="173"/>
      <c r="C77" s="172"/>
      <c r="D77" s="173"/>
      <c r="E77" s="173"/>
      <c r="F77" s="173"/>
      <c r="G77" s="173"/>
      <c r="H77" s="173"/>
      <c r="I77" s="173"/>
      <c r="J77" s="173"/>
      <c r="K77" s="173"/>
      <c r="L77" s="179"/>
      <c r="M77" s="173"/>
      <c r="N77" s="172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2"/>
      <c r="B78" s="173"/>
      <c r="C78" s="172"/>
      <c r="D78" s="173"/>
      <c r="E78" s="173"/>
      <c r="F78" s="173"/>
      <c r="G78" s="173"/>
      <c r="H78" s="173"/>
      <c r="I78" s="173"/>
      <c r="J78" s="173"/>
      <c r="K78" s="173"/>
      <c r="L78" s="179"/>
      <c r="M78" s="173"/>
      <c r="N78" s="172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2"/>
      <c r="B79" s="173"/>
      <c r="C79" s="172"/>
      <c r="D79" s="173"/>
      <c r="E79" s="173"/>
      <c r="F79" s="173"/>
      <c r="G79" s="173"/>
      <c r="H79" s="173"/>
      <c r="I79" s="173"/>
      <c r="J79" s="173"/>
      <c r="K79" s="173"/>
      <c r="L79" s="179"/>
      <c r="M79" s="173"/>
      <c r="N79" s="172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2"/>
      <c r="B80" s="173"/>
      <c r="C80" s="172"/>
      <c r="D80" s="173"/>
      <c r="E80" s="173"/>
      <c r="F80" s="173"/>
      <c r="G80" s="173"/>
      <c r="H80" s="173"/>
      <c r="I80" s="173"/>
      <c r="J80" s="173"/>
      <c r="K80" s="173"/>
      <c r="L80" s="179"/>
      <c r="M80" s="173"/>
      <c r="N80" s="172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2"/>
      <c r="B81" s="173"/>
      <c r="C81" s="172"/>
      <c r="D81" s="173"/>
      <c r="E81" s="173"/>
      <c r="F81" s="173"/>
      <c r="G81" s="173"/>
      <c r="H81" s="173"/>
      <c r="I81" s="173"/>
      <c r="J81" s="173"/>
      <c r="K81" s="173"/>
      <c r="L81" s="179"/>
      <c r="M81" s="173"/>
      <c r="N81" s="172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2"/>
      <c r="B82" s="173"/>
      <c r="C82" s="172"/>
      <c r="D82" s="173"/>
      <c r="E82" s="173"/>
      <c r="F82" s="173"/>
      <c r="G82" s="173"/>
      <c r="H82" s="173"/>
      <c r="I82" s="173"/>
      <c r="J82" s="173"/>
      <c r="K82" s="173"/>
      <c r="L82" s="179"/>
      <c r="M82" s="173"/>
      <c r="N82" s="172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2"/>
      <c r="B83" s="173"/>
      <c r="C83" s="172"/>
      <c r="D83" s="173"/>
      <c r="E83" s="173"/>
      <c r="F83" s="173"/>
      <c r="G83" s="173"/>
      <c r="H83" s="173"/>
      <c r="I83" s="173"/>
      <c r="J83" s="173"/>
      <c r="K83" s="173"/>
      <c r="L83" s="179"/>
      <c r="M83" s="173"/>
      <c r="N83" s="172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2"/>
      <c r="B84" s="173"/>
      <c r="C84" s="172"/>
      <c r="D84" s="173"/>
      <c r="E84" s="173"/>
      <c r="F84" s="173"/>
      <c r="G84" s="173"/>
      <c r="H84" s="173"/>
      <c r="I84" s="173"/>
      <c r="J84" s="173"/>
      <c r="K84" s="173"/>
      <c r="L84" s="179"/>
      <c r="M84" s="173"/>
      <c r="N84" s="172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2"/>
      <c r="B85" s="173"/>
      <c r="C85" s="172"/>
      <c r="D85" s="173"/>
      <c r="E85" s="173"/>
      <c r="F85" s="173"/>
      <c r="G85" s="173"/>
      <c r="H85" s="173"/>
      <c r="I85" s="173"/>
      <c r="J85" s="173"/>
      <c r="K85" s="173"/>
      <c r="L85" s="179"/>
      <c r="M85" s="173"/>
      <c r="N85" s="172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2"/>
      <c r="B86" s="173"/>
      <c r="C86" s="172"/>
      <c r="D86" s="173"/>
      <c r="E86" s="173"/>
      <c r="F86" s="173"/>
      <c r="G86" s="173"/>
      <c r="H86" s="173"/>
      <c r="I86" s="173"/>
      <c r="J86" s="173"/>
      <c r="K86" s="173"/>
      <c r="L86" s="179"/>
      <c r="M86" s="173"/>
      <c r="N86" s="172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2"/>
      <c r="B87" s="173"/>
      <c r="C87" s="172"/>
      <c r="D87" s="173"/>
      <c r="E87" s="173"/>
      <c r="F87" s="173"/>
      <c r="G87" s="173"/>
      <c r="H87" s="173"/>
      <c r="I87" s="173"/>
      <c r="J87" s="173"/>
      <c r="K87" s="173"/>
      <c r="L87" s="179"/>
      <c r="M87" s="173"/>
      <c r="N87" s="172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2"/>
      <c r="B88" s="173"/>
      <c r="C88" s="172"/>
      <c r="D88" s="173"/>
      <c r="E88" s="173"/>
      <c r="F88" s="173"/>
      <c r="G88" s="173"/>
      <c r="H88" s="173"/>
      <c r="I88" s="173"/>
      <c r="J88" s="173"/>
      <c r="K88" s="173"/>
      <c r="L88" s="179"/>
      <c r="M88" s="173"/>
      <c r="N88" s="172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2"/>
      <c r="B89" s="173"/>
      <c r="C89" s="172"/>
      <c r="D89" s="173"/>
      <c r="E89" s="173"/>
      <c r="F89" s="173"/>
      <c r="G89" s="173"/>
      <c r="H89" s="173"/>
      <c r="I89" s="173"/>
      <c r="J89" s="173"/>
      <c r="K89" s="173"/>
      <c r="L89" s="179"/>
      <c r="M89" s="173"/>
      <c r="N89" s="172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2"/>
      <c r="B90" s="173"/>
      <c r="C90" s="172"/>
      <c r="D90" s="173"/>
      <c r="E90" s="173"/>
      <c r="F90" s="173"/>
      <c r="G90" s="173"/>
      <c r="H90" s="173"/>
      <c r="I90" s="173"/>
      <c r="J90" s="173"/>
      <c r="K90" s="173"/>
      <c r="L90" s="179"/>
      <c r="M90" s="173"/>
      <c r="N90" s="172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2"/>
      <c r="B91" s="173"/>
      <c r="C91" s="172"/>
      <c r="D91" s="173"/>
      <c r="E91" s="173"/>
      <c r="F91" s="173"/>
      <c r="G91" s="173"/>
      <c r="H91" s="173"/>
      <c r="I91" s="173"/>
      <c r="J91" s="173"/>
      <c r="K91" s="173"/>
      <c r="L91" s="179"/>
      <c r="M91" s="173"/>
      <c r="N91" s="172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2"/>
      <c r="B92" s="173"/>
      <c r="C92" s="172"/>
      <c r="D92" s="173"/>
      <c r="E92" s="173"/>
      <c r="F92" s="173"/>
      <c r="G92" s="173"/>
      <c r="H92" s="173"/>
      <c r="I92" s="173"/>
      <c r="J92" s="173"/>
      <c r="K92" s="173"/>
      <c r="L92" s="179"/>
      <c r="M92" s="173"/>
      <c r="N92" s="172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2"/>
      <c r="B93" s="173"/>
      <c r="C93" s="172"/>
      <c r="D93" s="173"/>
      <c r="E93" s="173"/>
      <c r="F93" s="173"/>
      <c r="G93" s="173"/>
      <c r="H93" s="173"/>
      <c r="I93" s="173"/>
      <c r="J93" s="173"/>
      <c r="K93" s="173"/>
      <c r="L93" s="179"/>
      <c r="M93" s="173"/>
      <c r="N93" s="172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2"/>
      <c r="B94" s="173"/>
      <c r="C94" s="172"/>
      <c r="D94" s="173"/>
      <c r="E94" s="173"/>
      <c r="F94" s="173"/>
      <c r="G94" s="173"/>
      <c r="H94" s="173"/>
      <c r="I94" s="173"/>
      <c r="J94" s="173"/>
      <c r="K94" s="173"/>
      <c r="L94" s="179"/>
      <c r="M94" s="173"/>
      <c r="N94" s="172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2"/>
      <c r="B95" s="173"/>
      <c r="C95" s="172"/>
      <c r="D95" s="173"/>
      <c r="E95" s="173"/>
      <c r="F95" s="173"/>
      <c r="G95" s="173"/>
      <c r="H95" s="173"/>
      <c r="I95" s="173"/>
      <c r="J95" s="173"/>
      <c r="K95" s="173"/>
      <c r="L95" s="179"/>
      <c r="M95" s="173"/>
      <c r="N95" s="172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2"/>
      <c r="B96" s="173"/>
      <c r="C96" s="172"/>
      <c r="D96" s="173"/>
      <c r="E96" s="173"/>
      <c r="F96" s="173"/>
      <c r="G96" s="173"/>
      <c r="H96" s="173"/>
      <c r="I96" s="173"/>
      <c r="J96" s="173"/>
      <c r="K96" s="173"/>
      <c r="L96" s="179"/>
      <c r="M96" s="173"/>
      <c r="N96" s="172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2"/>
      <c r="B97" s="173"/>
      <c r="C97" s="172"/>
      <c r="D97" s="173"/>
      <c r="E97" s="173"/>
      <c r="F97" s="173"/>
      <c r="G97" s="173"/>
      <c r="H97" s="173"/>
      <c r="I97" s="173"/>
      <c r="J97" s="173"/>
      <c r="K97" s="173"/>
      <c r="L97" s="179"/>
      <c r="M97" s="173"/>
      <c r="N97" s="172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2"/>
      <c r="B98" s="173"/>
      <c r="C98" s="172"/>
      <c r="D98" s="173"/>
      <c r="E98" s="173"/>
      <c r="F98" s="173"/>
      <c r="G98" s="173"/>
      <c r="H98" s="173"/>
      <c r="I98" s="173"/>
      <c r="J98" s="173"/>
      <c r="K98" s="173"/>
      <c r="L98" s="179"/>
      <c r="M98" s="173"/>
      <c r="N98" s="172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2"/>
      <c r="B99" s="173"/>
      <c r="C99" s="172"/>
      <c r="D99" s="173"/>
      <c r="E99" s="173"/>
      <c r="F99" s="173"/>
      <c r="G99" s="173"/>
      <c r="H99" s="173"/>
      <c r="I99" s="173"/>
      <c r="J99" s="173"/>
      <c r="K99" s="173"/>
      <c r="L99" s="179"/>
      <c r="M99" s="173"/>
      <c r="N99" s="172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2"/>
      <c r="B100" s="173"/>
      <c r="C100" s="172"/>
      <c r="D100" s="173"/>
      <c r="E100" s="173"/>
      <c r="F100" s="173"/>
      <c r="G100" s="173"/>
      <c r="H100" s="173"/>
      <c r="I100" s="173"/>
      <c r="J100" s="173"/>
      <c r="K100" s="173"/>
      <c r="L100" s="179"/>
      <c r="M100" s="173"/>
      <c r="N100" s="172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2"/>
      <c r="B101" s="173"/>
      <c r="C101" s="172"/>
      <c r="D101" s="173"/>
      <c r="E101" s="173"/>
      <c r="F101" s="173"/>
      <c r="G101" s="173"/>
      <c r="H101" s="173"/>
      <c r="I101" s="173"/>
      <c r="J101" s="173"/>
      <c r="K101" s="173"/>
      <c r="L101" s="179"/>
      <c r="M101" s="173"/>
      <c r="N101" s="172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2"/>
      <c r="B102" s="173"/>
      <c r="C102" s="172"/>
      <c r="D102" s="173"/>
      <c r="E102" s="173"/>
      <c r="F102" s="173"/>
      <c r="G102" s="173"/>
      <c r="H102" s="173"/>
      <c r="I102" s="173"/>
      <c r="J102" s="173"/>
      <c r="K102" s="173"/>
      <c r="L102" s="179"/>
      <c r="M102" s="173"/>
      <c r="N102" s="172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2"/>
      <c r="B103" s="173"/>
      <c r="C103" s="172"/>
      <c r="D103" s="173"/>
      <c r="E103" s="173"/>
      <c r="F103" s="173"/>
      <c r="G103" s="173"/>
      <c r="H103" s="173"/>
      <c r="I103" s="173"/>
      <c r="J103" s="173"/>
      <c r="K103" s="173"/>
      <c r="L103" s="179"/>
      <c r="M103" s="173"/>
      <c r="N103" s="172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2"/>
      <c r="B104" s="173"/>
      <c r="C104" s="172"/>
      <c r="D104" s="173"/>
      <c r="E104" s="173"/>
      <c r="F104" s="173"/>
      <c r="G104" s="173"/>
      <c r="H104" s="173"/>
      <c r="I104" s="173"/>
      <c r="J104" s="173"/>
      <c r="K104" s="173"/>
      <c r="L104" s="179"/>
      <c r="M104" s="173"/>
      <c r="N104" s="172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2"/>
      <c r="B105" s="173"/>
      <c r="C105" s="172"/>
      <c r="D105" s="173"/>
      <c r="E105" s="173"/>
      <c r="F105" s="173"/>
      <c r="G105" s="173"/>
      <c r="H105" s="173"/>
      <c r="I105" s="173"/>
      <c r="J105" s="173"/>
      <c r="K105" s="173"/>
      <c r="L105" s="179"/>
      <c r="M105" s="173"/>
      <c r="N105" s="172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2"/>
      <c r="B106" s="173"/>
      <c r="C106" s="172"/>
      <c r="D106" s="173"/>
      <c r="E106" s="173"/>
      <c r="F106" s="173"/>
      <c r="G106" s="173"/>
      <c r="H106" s="173"/>
      <c r="I106" s="173"/>
      <c r="J106" s="173"/>
      <c r="K106" s="173"/>
      <c r="L106" s="179"/>
      <c r="M106" s="173"/>
      <c r="N106" s="172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2"/>
      <c r="B107" s="173"/>
      <c r="C107" s="172"/>
      <c r="D107" s="173"/>
      <c r="E107" s="173"/>
      <c r="F107" s="173"/>
      <c r="G107" s="173"/>
      <c r="H107" s="173"/>
      <c r="I107" s="173"/>
      <c r="J107" s="173"/>
      <c r="K107" s="173"/>
      <c r="L107" s="179"/>
      <c r="M107" s="173"/>
      <c r="N107" s="172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2"/>
      <c r="B108" s="173"/>
      <c r="C108" s="172"/>
      <c r="D108" s="173"/>
      <c r="E108" s="173"/>
      <c r="F108" s="173"/>
      <c r="G108" s="173"/>
      <c r="H108" s="173"/>
      <c r="I108" s="173"/>
      <c r="J108" s="173"/>
      <c r="K108" s="173"/>
      <c r="L108" s="179"/>
      <c r="M108" s="173"/>
      <c r="N108" s="172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2"/>
      <c r="B109" s="173"/>
      <c r="C109" s="172"/>
      <c r="D109" s="173"/>
      <c r="E109" s="173"/>
      <c r="F109" s="173"/>
      <c r="G109" s="173"/>
      <c r="H109" s="173"/>
      <c r="I109" s="173"/>
      <c r="J109" s="173"/>
      <c r="K109" s="173"/>
      <c r="L109" s="179"/>
      <c r="M109" s="173"/>
      <c r="N109" s="172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2"/>
      <c r="B110" s="173"/>
      <c r="C110" s="172"/>
      <c r="D110" s="173"/>
      <c r="E110" s="173"/>
      <c r="F110" s="173"/>
      <c r="G110" s="173"/>
      <c r="H110" s="173"/>
      <c r="I110" s="173"/>
      <c r="J110" s="173"/>
      <c r="K110" s="173"/>
      <c r="L110" s="179"/>
      <c r="M110" s="173"/>
      <c r="N110" s="172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2"/>
      <c r="B111" s="173"/>
      <c r="C111" s="172"/>
      <c r="D111" s="173"/>
      <c r="E111" s="173"/>
      <c r="F111" s="173"/>
      <c r="G111" s="173"/>
      <c r="H111" s="173"/>
      <c r="I111" s="173"/>
      <c r="J111" s="173"/>
      <c r="K111" s="173"/>
      <c r="L111" s="179"/>
      <c r="M111" s="173"/>
      <c r="N111" s="172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  <row r="112" spans="1:24" ht="14.25">
      <c r="A112" s="172"/>
      <c r="B112" s="173"/>
      <c r="C112" s="172"/>
      <c r="D112" s="173"/>
      <c r="E112" s="173"/>
      <c r="F112" s="173"/>
      <c r="G112" s="173"/>
      <c r="H112" s="173"/>
      <c r="I112" s="173"/>
      <c r="J112" s="173"/>
      <c r="K112" s="173"/>
      <c r="L112" s="179"/>
      <c r="M112" s="173"/>
      <c r="N112" s="172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</row>
    <row r="113" spans="1:24" ht="14.25">
      <c r="A113" s="172"/>
      <c r="B113" s="173"/>
      <c r="C113" s="172"/>
      <c r="D113" s="173"/>
      <c r="E113" s="173"/>
      <c r="F113" s="173"/>
      <c r="G113" s="173"/>
      <c r="H113" s="173"/>
      <c r="I113" s="173"/>
      <c r="J113" s="173"/>
      <c r="K113" s="173"/>
      <c r="L113" s="179"/>
      <c r="M113" s="173"/>
      <c r="N113" s="172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</row>
    <row r="114" spans="1:24" ht="14.25">
      <c r="A114" s="172"/>
      <c r="B114" s="173"/>
      <c r="C114" s="172"/>
      <c r="D114" s="173"/>
      <c r="E114" s="173"/>
      <c r="F114" s="173"/>
      <c r="G114" s="173"/>
      <c r="H114" s="173"/>
      <c r="I114" s="173"/>
      <c r="J114" s="173"/>
      <c r="K114" s="173"/>
      <c r="L114" s="179"/>
      <c r="M114" s="173"/>
      <c r="N114" s="172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</row>
    <row r="115" spans="1:24" ht="14.25">
      <c r="A115" s="172"/>
      <c r="B115" s="173"/>
      <c r="C115" s="172"/>
      <c r="D115" s="173"/>
      <c r="E115" s="173"/>
      <c r="F115" s="173"/>
      <c r="G115" s="173"/>
      <c r="H115" s="173"/>
      <c r="I115" s="173"/>
      <c r="J115" s="173"/>
      <c r="K115" s="173"/>
      <c r="L115" s="179"/>
      <c r="M115" s="173"/>
      <c r="N115" s="172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</row>
    <row r="116" spans="1:24" ht="14.25">
      <c r="A116" s="172"/>
      <c r="B116" s="173"/>
      <c r="C116" s="172"/>
      <c r="D116" s="173"/>
      <c r="E116" s="173"/>
      <c r="F116" s="173"/>
      <c r="G116" s="173"/>
      <c r="H116" s="173"/>
      <c r="I116" s="173"/>
      <c r="J116" s="173"/>
      <c r="K116" s="173"/>
      <c r="L116" s="179"/>
      <c r="M116" s="173"/>
      <c r="N116" s="172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</row>
    <row r="117" spans="1:24" ht="14.25">
      <c r="A117" s="172"/>
      <c r="B117" s="173"/>
      <c r="C117" s="172"/>
      <c r="D117" s="173"/>
      <c r="E117" s="173"/>
      <c r="F117" s="173"/>
      <c r="G117" s="173"/>
      <c r="H117" s="173"/>
      <c r="I117" s="173"/>
      <c r="J117" s="173"/>
      <c r="K117" s="173"/>
      <c r="L117" s="179"/>
      <c r="M117" s="173"/>
      <c r="N117" s="172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</row>
    <row r="118" spans="1:24" ht="14.25">
      <c r="A118" s="172"/>
      <c r="B118" s="173"/>
      <c r="C118" s="172"/>
      <c r="D118" s="173"/>
      <c r="E118" s="173"/>
      <c r="F118" s="173"/>
      <c r="G118" s="173"/>
      <c r="H118" s="173"/>
      <c r="I118" s="173"/>
      <c r="J118" s="173"/>
      <c r="K118" s="173"/>
      <c r="L118" s="179"/>
      <c r="M118" s="173"/>
      <c r="N118" s="172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</row>
    <row r="119" spans="1:24" ht="14.25">
      <c r="A119" s="172"/>
      <c r="B119" s="173"/>
      <c r="C119" s="172"/>
      <c r="D119" s="173"/>
      <c r="E119" s="173"/>
      <c r="F119" s="173"/>
      <c r="G119" s="173"/>
      <c r="H119" s="173"/>
      <c r="I119" s="173"/>
      <c r="J119" s="173"/>
      <c r="K119" s="173"/>
      <c r="L119" s="179"/>
      <c r="M119" s="173"/>
      <c r="N119" s="172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</row>
    <row r="120" spans="1:24" ht="14.25">
      <c r="A120" s="172"/>
      <c r="B120" s="173"/>
      <c r="C120" s="172"/>
      <c r="D120" s="173"/>
      <c r="E120" s="173"/>
      <c r="F120" s="173"/>
      <c r="G120" s="173"/>
      <c r="H120" s="173"/>
      <c r="I120" s="173"/>
      <c r="J120" s="173"/>
      <c r="K120" s="173"/>
      <c r="L120" s="179"/>
      <c r="M120" s="173"/>
      <c r="N120" s="172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</row>
    <row r="121" spans="1:24" ht="14.25">
      <c r="A121" s="172"/>
      <c r="B121" s="173"/>
      <c r="C121" s="172"/>
      <c r="D121" s="173"/>
      <c r="E121" s="173"/>
      <c r="F121" s="173"/>
      <c r="G121" s="173"/>
      <c r="H121" s="173"/>
      <c r="I121" s="173"/>
      <c r="J121" s="173"/>
      <c r="K121" s="173"/>
      <c r="L121" s="179"/>
      <c r="M121" s="173"/>
      <c r="N121" s="172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</row>
    <row r="122" spans="1:24" ht="14.25">
      <c r="A122" s="172"/>
      <c r="B122" s="173"/>
      <c r="C122" s="172"/>
      <c r="D122" s="173"/>
      <c r="E122" s="173"/>
      <c r="F122" s="173"/>
      <c r="G122" s="173"/>
      <c r="H122" s="173"/>
      <c r="I122" s="173"/>
      <c r="J122" s="173"/>
      <c r="K122" s="173"/>
      <c r="L122" s="179"/>
      <c r="M122" s="173"/>
      <c r="N122" s="172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</row>
    <row r="123" spans="1:24" ht="14.25">
      <c r="A123" s="172"/>
      <c r="B123" s="173"/>
      <c r="C123" s="172"/>
      <c r="D123" s="173"/>
      <c r="E123" s="173"/>
      <c r="F123" s="173"/>
      <c r="G123" s="173"/>
      <c r="H123" s="173"/>
      <c r="I123" s="173"/>
      <c r="J123" s="173"/>
      <c r="K123" s="173"/>
      <c r="L123" s="179"/>
      <c r="M123" s="173"/>
      <c r="N123" s="172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</row>
    <row r="124" spans="1:24" ht="14.25">
      <c r="A124" s="172"/>
      <c r="B124" s="173"/>
      <c r="C124" s="172"/>
      <c r="D124" s="173"/>
      <c r="E124" s="173"/>
      <c r="F124" s="173"/>
      <c r="G124" s="173"/>
      <c r="H124" s="173"/>
      <c r="I124" s="173"/>
      <c r="J124" s="173"/>
      <c r="K124" s="173"/>
      <c r="L124" s="179"/>
      <c r="M124" s="173"/>
      <c r="N124" s="172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5" spans="1:24" ht="14.25">
      <c r="A125" s="172"/>
      <c r="B125" s="173"/>
      <c r="C125" s="172"/>
      <c r="D125" s="173"/>
      <c r="E125" s="173"/>
      <c r="F125" s="173"/>
      <c r="G125" s="173"/>
      <c r="H125" s="173"/>
      <c r="I125" s="173"/>
      <c r="J125" s="173"/>
      <c r="K125" s="173"/>
      <c r="L125" s="179"/>
      <c r="M125" s="173"/>
      <c r="N125" s="172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</row>
    <row r="126" spans="1:24" ht="14.25">
      <c r="A126" s="172"/>
      <c r="B126" s="173"/>
      <c r="C126" s="172"/>
      <c r="D126" s="173"/>
      <c r="E126" s="173"/>
      <c r="F126" s="173"/>
      <c r="G126" s="173"/>
      <c r="H126" s="173"/>
      <c r="I126" s="173"/>
      <c r="J126" s="173"/>
      <c r="K126" s="173"/>
      <c r="L126" s="179"/>
      <c r="M126" s="173"/>
      <c r="N126" s="172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</row>
    <row r="127" spans="1:24" ht="14.25">
      <c r="A127" s="172"/>
      <c r="B127" s="173"/>
      <c r="C127" s="172"/>
      <c r="D127" s="173"/>
      <c r="E127" s="173"/>
      <c r="F127" s="173"/>
      <c r="G127" s="173"/>
      <c r="H127" s="173"/>
      <c r="I127" s="173"/>
      <c r="J127" s="173"/>
      <c r="K127" s="173"/>
      <c r="L127" s="179"/>
      <c r="M127" s="173"/>
      <c r="N127" s="172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</row>
    <row r="128" spans="1:24" ht="14.25">
      <c r="A128" s="172"/>
      <c r="B128" s="173"/>
      <c r="C128" s="172"/>
      <c r="D128" s="173"/>
      <c r="E128" s="173"/>
      <c r="F128" s="173"/>
      <c r="G128" s="173"/>
      <c r="H128" s="173"/>
      <c r="I128" s="173"/>
      <c r="J128" s="173"/>
      <c r="K128" s="173"/>
      <c r="L128" s="179"/>
      <c r="M128" s="173"/>
      <c r="N128" s="172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</row>
    <row r="129" spans="1:24" ht="14.25">
      <c r="A129" s="172"/>
      <c r="B129" s="173"/>
      <c r="C129" s="172"/>
      <c r="D129" s="173"/>
      <c r="E129" s="173"/>
      <c r="F129" s="173"/>
      <c r="G129" s="173"/>
      <c r="H129" s="173"/>
      <c r="I129" s="173"/>
      <c r="J129" s="173"/>
      <c r="K129" s="173"/>
      <c r="L129" s="179"/>
      <c r="M129" s="173"/>
      <c r="N129" s="172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</row>
    <row r="130" spans="1:24" ht="14.25">
      <c r="A130" s="172"/>
      <c r="B130" s="173"/>
      <c r="C130" s="172"/>
      <c r="D130" s="173"/>
      <c r="E130" s="173"/>
      <c r="F130" s="173"/>
      <c r="G130" s="173"/>
      <c r="H130" s="173"/>
      <c r="I130" s="173"/>
      <c r="J130" s="173"/>
      <c r="K130" s="173"/>
      <c r="L130" s="179"/>
      <c r="M130" s="173"/>
      <c r="N130" s="172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</row>
    <row r="131" spans="1:24" ht="14.25">
      <c r="A131" s="172"/>
      <c r="B131" s="173"/>
      <c r="C131" s="172"/>
      <c r="D131" s="173"/>
      <c r="E131" s="173"/>
      <c r="F131" s="173"/>
      <c r="G131" s="173"/>
      <c r="H131" s="173"/>
      <c r="I131" s="173"/>
      <c r="J131" s="173"/>
      <c r="K131" s="173"/>
      <c r="L131" s="179"/>
      <c r="M131" s="173"/>
      <c r="N131" s="172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</row>
    <row r="132" spans="1:24" ht="14.25">
      <c r="A132" s="172"/>
      <c r="B132" s="173"/>
      <c r="C132" s="172"/>
      <c r="D132" s="173"/>
      <c r="E132" s="173"/>
      <c r="F132" s="173"/>
      <c r="G132" s="173"/>
      <c r="H132" s="173"/>
      <c r="I132" s="173"/>
      <c r="J132" s="173"/>
      <c r="K132" s="173"/>
      <c r="L132" s="179"/>
      <c r="M132" s="173"/>
      <c r="N132" s="172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</row>
    <row r="133" spans="1:24" ht="14.25">
      <c r="A133" s="172"/>
      <c r="B133" s="173"/>
      <c r="C133" s="172"/>
      <c r="D133" s="173"/>
      <c r="E133" s="173"/>
      <c r="F133" s="173"/>
      <c r="G133" s="173"/>
      <c r="H133" s="173"/>
      <c r="I133" s="173"/>
      <c r="J133" s="173"/>
      <c r="K133" s="173"/>
      <c r="L133" s="179"/>
      <c r="M133" s="173"/>
      <c r="N133" s="172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</row>
    <row r="134" spans="1:24" ht="14.25">
      <c r="A134" s="172"/>
      <c r="B134" s="173"/>
      <c r="C134" s="172"/>
      <c r="D134" s="173"/>
      <c r="E134" s="173"/>
      <c r="F134" s="173"/>
      <c r="G134" s="173"/>
      <c r="H134" s="173"/>
      <c r="I134" s="173"/>
      <c r="J134" s="173"/>
      <c r="K134" s="173"/>
      <c r="L134" s="179"/>
      <c r="M134" s="173"/>
      <c r="N134" s="172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</row>
    <row r="135" spans="1:24" ht="14.25">
      <c r="A135" s="172"/>
      <c r="B135" s="173"/>
      <c r="C135" s="172"/>
      <c r="D135" s="173"/>
      <c r="E135" s="173"/>
      <c r="F135" s="173"/>
      <c r="G135" s="173"/>
      <c r="H135" s="173"/>
      <c r="I135" s="173"/>
      <c r="J135" s="173"/>
      <c r="K135" s="173"/>
      <c r="L135" s="179"/>
      <c r="M135" s="173"/>
      <c r="N135" s="172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</row>
    <row r="136" spans="1:24" ht="14.25">
      <c r="A136" s="172"/>
      <c r="B136" s="173"/>
      <c r="C136" s="172"/>
      <c r="D136" s="173"/>
      <c r="E136" s="173"/>
      <c r="F136" s="173"/>
      <c r="G136" s="173"/>
      <c r="H136" s="173"/>
      <c r="I136" s="173"/>
      <c r="J136" s="173"/>
      <c r="K136" s="173"/>
      <c r="L136" s="179"/>
      <c r="M136" s="173"/>
      <c r="N136" s="172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</row>
    <row r="137" spans="1:24" ht="14.25">
      <c r="A137" s="172"/>
      <c r="B137" s="173"/>
      <c r="C137" s="172"/>
      <c r="D137" s="173"/>
      <c r="E137" s="173"/>
      <c r="F137" s="173"/>
      <c r="G137" s="173"/>
      <c r="H137" s="173"/>
      <c r="I137" s="173"/>
      <c r="J137" s="173"/>
      <c r="K137" s="173"/>
      <c r="L137" s="179"/>
      <c r="M137" s="173"/>
      <c r="N137" s="172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</row>
    <row r="138" spans="1:24" ht="14.25">
      <c r="A138" s="172"/>
      <c r="B138" s="173"/>
      <c r="C138" s="172"/>
      <c r="D138" s="173"/>
      <c r="E138" s="173"/>
      <c r="F138" s="173"/>
      <c r="G138" s="173"/>
      <c r="H138" s="173"/>
      <c r="I138" s="173"/>
      <c r="J138" s="173"/>
      <c r="K138" s="173"/>
      <c r="L138" s="179"/>
      <c r="M138" s="173"/>
      <c r="N138" s="172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</row>
    <row r="139" spans="1:24" ht="14.25">
      <c r="A139" s="172"/>
      <c r="B139" s="173"/>
      <c r="C139" s="172"/>
      <c r="D139" s="173"/>
      <c r="E139" s="173"/>
      <c r="F139" s="173"/>
      <c r="G139" s="173"/>
      <c r="H139" s="173"/>
      <c r="I139" s="173"/>
      <c r="J139" s="173"/>
      <c r="K139" s="173"/>
      <c r="L139" s="179"/>
      <c r="M139" s="173"/>
      <c r="N139" s="172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</row>
    <row r="140" spans="1:24" ht="14.25">
      <c r="A140" s="172"/>
      <c r="B140" s="173"/>
      <c r="C140" s="172"/>
      <c r="D140" s="173"/>
      <c r="E140" s="173"/>
      <c r="F140" s="173"/>
      <c r="G140" s="173"/>
      <c r="H140" s="173"/>
      <c r="I140" s="173"/>
      <c r="J140" s="173"/>
      <c r="K140" s="173"/>
      <c r="L140" s="179"/>
      <c r="M140" s="173"/>
      <c r="N140" s="172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</row>
    <row r="141" spans="1:24" ht="14.25">
      <c r="A141" s="172"/>
      <c r="B141" s="173"/>
      <c r="C141" s="172"/>
      <c r="D141" s="173"/>
      <c r="E141" s="173"/>
      <c r="F141" s="173"/>
      <c r="G141" s="173"/>
      <c r="H141" s="173"/>
      <c r="I141" s="173"/>
      <c r="J141" s="173"/>
      <c r="K141" s="173"/>
      <c r="L141" s="179"/>
      <c r="M141" s="173"/>
      <c r="N141" s="172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</row>
    <row r="142" spans="1:24" ht="14.25">
      <c r="A142" s="172"/>
      <c r="B142" s="173"/>
      <c r="C142" s="172"/>
      <c r="D142" s="173"/>
      <c r="E142" s="173"/>
      <c r="F142" s="173"/>
      <c r="G142" s="173"/>
      <c r="H142" s="173"/>
      <c r="I142" s="173"/>
      <c r="J142" s="173"/>
      <c r="K142" s="173"/>
      <c r="L142" s="179"/>
      <c r="M142" s="173"/>
      <c r="N142" s="172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</row>
    <row r="143" spans="1:24" ht="14.25">
      <c r="A143" s="172"/>
      <c r="B143" s="173"/>
      <c r="C143" s="172"/>
      <c r="D143" s="173"/>
      <c r="E143" s="173"/>
      <c r="F143" s="173"/>
      <c r="G143" s="173"/>
      <c r="H143" s="173"/>
      <c r="I143" s="173"/>
      <c r="J143" s="173"/>
      <c r="K143" s="173"/>
      <c r="L143" s="179"/>
      <c r="M143" s="173"/>
      <c r="N143" s="172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</row>
    <row r="144" spans="1:24" ht="14.25">
      <c r="A144" s="172"/>
      <c r="B144" s="173"/>
      <c r="C144" s="172"/>
      <c r="D144" s="173"/>
      <c r="E144" s="173"/>
      <c r="F144" s="173"/>
      <c r="G144" s="173"/>
      <c r="H144" s="173"/>
      <c r="I144" s="173"/>
      <c r="J144" s="173"/>
      <c r="K144" s="173"/>
      <c r="L144" s="179"/>
      <c r="M144" s="173"/>
      <c r="N144" s="172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1:24" ht="14.25">
      <c r="A145" s="172"/>
      <c r="B145" s="173"/>
      <c r="C145" s="172"/>
      <c r="D145" s="173"/>
      <c r="E145" s="173"/>
      <c r="F145" s="173"/>
      <c r="G145" s="173"/>
      <c r="H145" s="173"/>
      <c r="I145" s="173"/>
      <c r="J145" s="173"/>
      <c r="K145" s="173"/>
      <c r="L145" s="179"/>
      <c r="M145" s="173"/>
      <c r="N145" s="172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1:24" ht="14.25">
      <c r="A146" s="172"/>
      <c r="B146" s="173"/>
      <c r="C146" s="172"/>
      <c r="D146" s="173"/>
      <c r="E146" s="173"/>
      <c r="F146" s="173"/>
      <c r="G146" s="173"/>
      <c r="H146" s="173"/>
      <c r="I146" s="173"/>
      <c r="J146" s="173"/>
      <c r="K146" s="173"/>
      <c r="L146" s="179"/>
      <c r="M146" s="173"/>
      <c r="N146" s="172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</row>
  </sheetData>
  <sheetProtection/>
  <mergeCells count="19">
    <mergeCell ref="A1:X1"/>
    <mergeCell ref="E2:F2"/>
    <mergeCell ref="G2:K2"/>
    <mergeCell ref="A2:A3"/>
    <mergeCell ref="C2:C3"/>
    <mergeCell ref="D2:D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 horizontalCentered="1"/>
  <pageMargins left="0.12" right="0.16" top="0.3" bottom="0.16" header="0.22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showZeros="0" zoomScale="90" zoomScaleNormal="90" zoomScaleSheetLayoutView="100" workbookViewId="0" topLeftCell="A30">
      <pane ySplit="2" topLeftCell="A32" activePane="bottomLeft" state="frozen"/>
      <selection pane="bottomLeft" activeCell="X44" sqref="X44"/>
    </sheetView>
  </sheetViews>
  <sheetFormatPr defaultColWidth="9.00390625" defaultRowHeight="14.25"/>
  <cols>
    <col min="1" max="1" width="4.00390625" style="38" customWidth="1"/>
    <col min="2" max="2" width="7.00390625" style="38" customWidth="1"/>
    <col min="3" max="3" width="7.125" style="38" customWidth="1"/>
    <col min="4" max="4" width="6.375" style="38" customWidth="1"/>
    <col min="5" max="5" width="6.75390625" style="38" customWidth="1"/>
    <col min="6" max="6" width="7.25390625" style="39" customWidth="1"/>
    <col min="7" max="8" width="8.00390625" style="38" customWidth="1"/>
    <col min="9" max="10" width="7.25390625" style="38" customWidth="1"/>
    <col min="11" max="11" width="7.375" style="38" customWidth="1"/>
    <col min="12" max="15" width="7.25390625" style="38" customWidth="1"/>
    <col min="16" max="16" width="8.625" style="38" customWidth="1"/>
    <col min="17" max="17" width="7.25390625" style="39" customWidth="1"/>
    <col min="18" max="18" width="5.75390625" style="38" customWidth="1"/>
    <col min="19" max="19" width="6.25390625" style="39" customWidth="1"/>
    <col min="20" max="20" width="6.875" style="38" customWidth="1"/>
    <col min="21" max="21" width="9.75390625" style="38" customWidth="1"/>
    <col min="22" max="24" width="9.00390625" style="38" customWidth="1"/>
    <col min="25" max="255" width="9.00390625" style="40" customWidth="1"/>
  </cols>
  <sheetData>
    <row r="1" spans="1:21" ht="27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08"/>
      <c r="R2" s="108"/>
      <c r="S2" s="108"/>
      <c r="T2" s="42"/>
      <c r="U2" s="42"/>
    </row>
    <row r="3" spans="1:22" ht="36">
      <c r="A3" s="43" t="s">
        <v>36</v>
      </c>
      <c r="B3" s="44" t="s">
        <v>37</v>
      </c>
      <c r="C3" s="45" t="s">
        <v>38</v>
      </c>
      <c r="D3" s="45" t="s">
        <v>39</v>
      </c>
      <c r="E3" s="43" t="s">
        <v>40</v>
      </c>
      <c r="F3" s="43" t="s">
        <v>41</v>
      </c>
      <c r="G3" s="43" t="s">
        <v>42</v>
      </c>
      <c r="H3" s="43" t="s">
        <v>43</v>
      </c>
      <c r="I3" s="43" t="s">
        <v>44</v>
      </c>
      <c r="J3" s="43" t="s">
        <v>45</v>
      </c>
      <c r="K3" s="43" t="s">
        <v>46</v>
      </c>
      <c r="L3" s="43" t="s">
        <v>47</v>
      </c>
      <c r="M3" s="43" t="s">
        <v>48</v>
      </c>
      <c r="N3" s="43" t="s">
        <v>49</v>
      </c>
      <c r="O3" s="43" t="s">
        <v>50</v>
      </c>
      <c r="P3" s="91" t="s">
        <v>51</v>
      </c>
      <c r="Q3" s="43" t="s">
        <v>52</v>
      </c>
      <c r="R3" s="43" t="s">
        <v>14</v>
      </c>
      <c r="S3" s="43" t="s">
        <v>53</v>
      </c>
      <c r="T3" s="109" t="s">
        <v>54</v>
      </c>
      <c r="U3" s="43" t="s">
        <v>55</v>
      </c>
      <c r="V3" s="43" t="s">
        <v>56</v>
      </c>
    </row>
    <row r="4" spans="1:255" s="32" customFormat="1" ht="18" customHeight="1">
      <c r="A4" s="46">
        <v>1</v>
      </c>
      <c r="B4" s="47" t="s">
        <v>57</v>
      </c>
      <c r="C4" s="47">
        <v>7000</v>
      </c>
      <c r="D4" s="48">
        <f aca="true" t="shared" si="0" ref="D4:D9">ROUND(C4/26.08,2)</f>
        <v>268.4</v>
      </c>
      <c r="E4" s="46">
        <v>26</v>
      </c>
      <c r="F4" s="49">
        <v>26</v>
      </c>
      <c r="G4" s="49">
        <v>0</v>
      </c>
      <c r="H4" s="46">
        <f aca="true" t="shared" si="1" ref="H4:H8">IF(F4&gt;=E4/2,D4*G4,IF(F4&lt;E4/2,ROUND(C4-D4*F4,2)))</f>
        <v>0</v>
      </c>
      <c r="I4" s="61">
        <v>0</v>
      </c>
      <c r="J4" s="92">
        <v>0</v>
      </c>
      <c r="K4" s="93"/>
      <c r="L4" s="50">
        <v>16</v>
      </c>
      <c r="M4" s="94">
        <f aca="true" t="shared" si="2" ref="M4:M7">L4*20</f>
        <v>320</v>
      </c>
      <c r="N4" s="49">
        <v>5</v>
      </c>
      <c r="O4" s="46">
        <f aca="true" t="shared" si="3" ref="O4:O6">IF(N4&lt;4,N4*20,IF(N4=4,120,120+(N4-4)*100))</f>
        <v>220</v>
      </c>
      <c r="P4" s="95">
        <f aca="true" t="shared" si="4" ref="P4:P8">H4+K4+O4+M4</f>
        <v>540</v>
      </c>
      <c r="Q4" s="110" t="str">
        <f aca="true" t="shared" si="5" ref="Q4:Q8">IF(G4+I4+J4+N4+L4&gt;0,"否",IF(F4&lt;E4,"否","是"))</f>
        <v>否</v>
      </c>
      <c r="R4" s="111">
        <f aca="true" t="shared" si="6" ref="R4:R7">IF(Q4="否",0,200)</f>
        <v>0</v>
      </c>
      <c r="S4" s="112"/>
      <c r="T4" s="61"/>
      <c r="U4" s="113">
        <f aca="true" t="shared" si="7" ref="U4:U7">S4*D4+T4*2*D4+I4*D4</f>
        <v>0</v>
      </c>
      <c r="V4" s="114"/>
      <c r="W4" s="115"/>
      <c r="X4" s="115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</row>
    <row r="5" spans="1:255" s="33" customFormat="1" ht="18" customHeight="1">
      <c r="A5" s="46">
        <v>2</v>
      </c>
      <c r="B5" s="47" t="s">
        <v>58</v>
      </c>
      <c r="C5" s="47">
        <v>7500</v>
      </c>
      <c r="D5" s="48">
        <f t="shared" si="0"/>
        <v>287.58</v>
      </c>
      <c r="E5" s="46">
        <v>26</v>
      </c>
      <c r="F5" s="50">
        <v>18</v>
      </c>
      <c r="G5" s="51">
        <v>2</v>
      </c>
      <c r="H5" s="46">
        <f t="shared" si="1"/>
        <v>575.16</v>
      </c>
      <c r="I5" s="46">
        <v>6</v>
      </c>
      <c r="J5" s="92">
        <v>0</v>
      </c>
      <c r="K5" s="93"/>
      <c r="L5" s="60">
        <v>0</v>
      </c>
      <c r="M5" s="94">
        <f t="shared" si="2"/>
        <v>0</v>
      </c>
      <c r="N5" s="96">
        <v>1</v>
      </c>
      <c r="O5" s="46">
        <f t="shared" si="3"/>
        <v>20</v>
      </c>
      <c r="P5" s="95">
        <f t="shared" si="4"/>
        <v>595.16</v>
      </c>
      <c r="Q5" s="110" t="str">
        <f t="shared" si="5"/>
        <v>否</v>
      </c>
      <c r="R5" s="111">
        <f t="shared" si="6"/>
        <v>0</v>
      </c>
      <c r="S5" s="112"/>
      <c r="T5" s="61"/>
      <c r="U5" s="113"/>
      <c r="V5" s="114"/>
      <c r="W5" s="115"/>
      <c r="X5" s="115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</row>
    <row r="6" spans="1:22" ht="18" customHeight="1">
      <c r="A6" s="46">
        <v>3</v>
      </c>
      <c r="B6" s="52" t="s">
        <v>59</v>
      </c>
      <c r="C6" s="52">
        <v>4000</v>
      </c>
      <c r="D6" s="52">
        <f t="shared" si="0"/>
        <v>153.37</v>
      </c>
      <c r="E6" s="53">
        <v>26</v>
      </c>
      <c r="F6" s="53">
        <v>23</v>
      </c>
      <c r="G6" s="46">
        <v>3</v>
      </c>
      <c r="H6" s="46">
        <f t="shared" si="1"/>
        <v>460.11</v>
      </c>
      <c r="I6" s="46">
        <v>0</v>
      </c>
      <c r="J6" s="94">
        <v>0</v>
      </c>
      <c r="K6" s="94"/>
      <c r="L6" s="50">
        <v>0</v>
      </c>
      <c r="M6" s="94">
        <f t="shared" si="2"/>
        <v>0</v>
      </c>
      <c r="N6" s="53">
        <v>5</v>
      </c>
      <c r="O6" s="46">
        <f t="shared" si="3"/>
        <v>220</v>
      </c>
      <c r="P6" s="95">
        <f t="shared" si="4"/>
        <v>680.11</v>
      </c>
      <c r="Q6" s="110" t="str">
        <f t="shared" si="5"/>
        <v>否</v>
      </c>
      <c r="R6" s="111">
        <f t="shared" si="6"/>
        <v>0</v>
      </c>
      <c r="S6" s="46"/>
      <c r="T6" s="46"/>
      <c r="U6" s="113">
        <f t="shared" si="7"/>
        <v>0</v>
      </c>
      <c r="V6" s="116">
        <f>IF(F6+G6+I6+J6-E6-T6&gt;0,F6+G6+I6+J6-E6-T6,0)</f>
        <v>0</v>
      </c>
    </row>
    <row r="7" spans="1:255" s="34" customFormat="1" ht="18" customHeight="1">
      <c r="A7" s="46">
        <v>5</v>
      </c>
      <c r="B7" s="52" t="s">
        <v>60</v>
      </c>
      <c r="C7" s="52">
        <v>3000</v>
      </c>
      <c r="D7" s="52">
        <f t="shared" si="0"/>
        <v>115.03</v>
      </c>
      <c r="E7" s="53">
        <v>26</v>
      </c>
      <c r="F7" s="53">
        <v>26</v>
      </c>
      <c r="G7" s="46">
        <v>0</v>
      </c>
      <c r="H7" s="46">
        <f t="shared" si="1"/>
        <v>0</v>
      </c>
      <c r="I7" s="46">
        <v>0</v>
      </c>
      <c r="J7" s="94">
        <v>0</v>
      </c>
      <c r="K7" s="94"/>
      <c r="L7" s="50">
        <v>0</v>
      </c>
      <c r="M7" s="94">
        <f t="shared" si="2"/>
        <v>0</v>
      </c>
      <c r="N7" s="53">
        <v>0</v>
      </c>
      <c r="O7" s="46"/>
      <c r="P7" s="95">
        <f t="shared" si="4"/>
        <v>0</v>
      </c>
      <c r="Q7" s="110" t="str">
        <f t="shared" si="5"/>
        <v>是</v>
      </c>
      <c r="R7" s="117">
        <f t="shared" si="6"/>
        <v>200</v>
      </c>
      <c r="S7" s="46"/>
      <c r="T7" s="46"/>
      <c r="U7" s="113">
        <f t="shared" si="7"/>
        <v>0</v>
      </c>
      <c r="V7" s="116"/>
      <c r="W7" s="38"/>
      <c r="X7" s="38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34" customFormat="1" ht="18" customHeight="1">
      <c r="A8" s="46"/>
      <c r="B8" s="52" t="s">
        <v>61</v>
      </c>
      <c r="C8" s="52">
        <v>3000</v>
      </c>
      <c r="D8" s="52">
        <f t="shared" si="0"/>
        <v>115.03</v>
      </c>
      <c r="E8" s="53">
        <v>26</v>
      </c>
      <c r="F8" s="53">
        <v>24</v>
      </c>
      <c r="G8" s="46">
        <v>2</v>
      </c>
      <c r="H8" s="46">
        <f t="shared" si="1"/>
        <v>230.06</v>
      </c>
      <c r="I8" s="46">
        <v>0</v>
      </c>
      <c r="J8" s="94">
        <v>0</v>
      </c>
      <c r="K8" s="94"/>
      <c r="L8" s="50">
        <v>1</v>
      </c>
      <c r="M8" s="94"/>
      <c r="N8" s="53">
        <v>4</v>
      </c>
      <c r="O8" s="46"/>
      <c r="P8" s="95">
        <f t="shared" si="4"/>
        <v>230.06</v>
      </c>
      <c r="Q8" s="110" t="str">
        <f t="shared" si="5"/>
        <v>否</v>
      </c>
      <c r="R8" s="117"/>
      <c r="S8" s="46"/>
      <c r="T8" s="46"/>
      <c r="U8" s="113"/>
      <c r="V8" s="116"/>
      <c r="W8" s="38"/>
      <c r="X8" s="38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34" customFormat="1" ht="18" customHeight="1">
      <c r="A9" s="46">
        <v>6</v>
      </c>
      <c r="B9" s="52" t="s">
        <v>62</v>
      </c>
      <c r="C9" s="52">
        <v>6000</v>
      </c>
      <c r="D9" s="52">
        <f t="shared" si="0"/>
        <v>230.06</v>
      </c>
      <c r="E9" s="53">
        <v>26</v>
      </c>
      <c r="F9" s="53">
        <v>26</v>
      </c>
      <c r="G9" s="46"/>
      <c r="H9" s="46">
        <f aca="true" t="shared" si="8" ref="H9:H14">IF(F9&gt;=E9/2,D9*G9,IF(F9&lt;E9/2,ROUND(C9-D9*F9,2)))</f>
        <v>0</v>
      </c>
      <c r="I9" s="46">
        <v>0</v>
      </c>
      <c r="J9" s="94"/>
      <c r="K9" s="94"/>
      <c r="L9" s="50"/>
      <c r="M9" s="94">
        <f aca="true" t="shared" si="9" ref="M9:M23">L9*20</f>
        <v>0</v>
      </c>
      <c r="N9" s="53"/>
      <c r="O9" s="46">
        <f aca="true" t="shared" si="10" ref="O9:O17">IF(N9&lt;4,N9*20,IF(N9=4,120,120+(N9-4)*100))</f>
        <v>0</v>
      </c>
      <c r="P9" s="95">
        <v>150</v>
      </c>
      <c r="Q9" s="110" t="s">
        <v>63</v>
      </c>
      <c r="R9" s="117"/>
      <c r="S9" s="46"/>
      <c r="T9" s="46"/>
      <c r="U9" s="113">
        <f aca="true" t="shared" si="11" ref="U9:U24">S9*D9+T9*2*D9+I9*D9</f>
        <v>0</v>
      </c>
      <c r="V9" s="116">
        <f aca="true" t="shared" si="12" ref="V9:V15">IF(F9+G9+I9+J9-E9-T9&gt;0,F9+G9+I9+J9-E9-T9,0)</f>
        <v>0</v>
      </c>
      <c r="W9" s="38"/>
      <c r="X9" s="38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2" ht="18" customHeight="1">
      <c r="A10" s="46">
        <v>7</v>
      </c>
      <c r="B10" s="52" t="s">
        <v>64</v>
      </c>
      <c r="C10" s="52">
        <v>4700</v>
      </c>
      <c r="D10" s="52">
        <f aca="true" t="shared" si="13" ref="D10:D14">ROUND(C10/24.08,2)</f>
        <v>195.18</v>
      </c>
      <c r="E10" s="53">
        <v>24</v>
      </c>
      <c r="F10" s="53">
        <v>24</v>
      </c>
      <c r="G10" s="46">
        <v>0</v>
      </c>
      <c r="H10" s="46">
        <f t="shared" si="8"/>
        <v>0</v>
      </c>
      <c r="I10" s="46">
        <v>0</v>
      </c>
      <c r="J10" s="94"/>
      <c r="K10" s="94"/>
      <c r="L10" s="50">
        <v>0</v>
      </c>
      <c r="M10" s="94">
        <f t="shared" si="9"/>
        <v>0</v>
      </c>
      <c r="N10" s="53">
        <v>0</v>
      </c>
      <c r="O10" s="46">
        <f t="shared" si="10"/>
        <v>0</v>
      </c>
      <c r="P10" s="95">
        <f aca="true" t="shared" si="14" ref="P10:P16">H10+K10+O10+M10</f>
        <v>0</v>
      </c>
      <c r="Q10" s="110" t="str">
        <f aca="true" t="shared" si="15" ref="Q9:Q14">IF(G10+I10+J10+N10+L10&gt;0,"否",IF(F10&lt;E10,"否","是"))</f>
        <v>是</v>
      </c>
      <c r="R10" s="117">
        <f aca="true" t="shared" si="16" ref="R9:R14">IF(Q10="否",0,200)</f>
        <v>200</v>
      </c>
      <c r="S10" s="46">
        <v>0</v>
      </c>
      <c r="T10" s="46"/>
      <c r="U10" s="113">
        <f t="shared" si="11"/>
        <v>0</v>
      </c>
      <c r="V10" s="116">
        <f t="shared" si="12"/>
        <v>0</v>
      </c>
    </row>
    <row r="11" spans="1:22" ht="18" customHeight="1">
      <c r="A11" s="46">
        <v>8</v>
      </c>
      <c r="B11" s="52" t="s">
        <v>65</v>
      </c>
      <c r="C11" s="52">
        <v>3300</v>
      </c>
      <c r="D11" s="52">
        <f t="shared" si="13"/>
        <v>137.04</v>
      </c>
      <c r="E11" s="53">
        <v>24</v>
      </c>
      <c r="F11" s="53">
        <v>22</v>
      </c>
      <c r="G11" s="46">
        <v>4</v>
      </c>
      <c r="H11" s="46">
        <f t="shared" si="8"/>
        <v>548.16</v>
      </c>
      <c r="I11" s="46">
        <v>0</v>
      </c>
      <c r="J11" s="94"/>
      <c r="K11" s="94"/>
      <c r="L11" s="50">
        <v>0</v>
      </c>
      <c r="M11" s="94">
        <f t="shared" si="9"/>
        <v>0</v>
      </c>
      <c r="N11" s="53">
        <v>0</v>
      </c>
      <c r="O11" s="46">
        <f t="shared" si="10"/>
        <v>0</v>
      </c>
      <c r="P11" s="95">
        <f t="shared" si="14"/>
        <v>548.16</v>
      </c>
      <c r="Q11" s="110" t="str">
        <f t="shared" si="15"/>
        <v>否</v>
      </c>
      <c r="R11" s="117">
        <f t="shared" si="16"/>
        <v>0</v>
      </c>
      <c r="S11" s="46">
        <v>2</v>
      </c>
      <c r="T11" s="46"/>
      <c r="U11" s="113">
        <f t="shared" si="11"/>
        <v>274.08</v>
      </c>
      <c r="V11" s="116">
        <f t="shared" si="12"/>
        <v>2</v>
      </c>
    </row>
    <row r="12" spans="1:22" ht="18" customHeight="1">
      <c r="A12" s="46">
        <v>9</v>
      </c>
      <c r="B12" s="54" t="s">
        <v>66</v>
      </c>
      <c r="C12" s="52">
        <v>7000</v>
      </c>
      <c r="D12" s="52">
        <f t="shared" si="13"/>
        <v>290.7</v>
      </c>
      <c r="E12" s="53">
        <v>24</v>
      </c>
      <c r="F12" s="53">
        <v>25</v>
      </c>
      <c r="G12" s="55">
        <v>0</v>
      </c>
      <c r="H12" s="46">
        <f t="shared" si="8"/>
        <v>0</v>
      </c>
      <c r="I12" s="55">
        <v>0</v>
      </c>
      <c r="J12" s="97"/>
      <c r="K12" s="98"/>
      <c r="L12" s="50">
        <v>0</v>
      </c>
      <c r="M12" s="94">
        <f t="shared" si="9"/>
        <v>0</v>
      </c>
      <c r="N12" s="46">
        <v>0</v>
      </c>
      <c r="O12" s="46">
        <f t="shared" si="10"/>
        <v>0</v>
      </c>
      <c r="P12" s="95">
        <f t="shared" si="14"/>
        <v>0</v>
      </c>
      <c r="Q12" s="110" t="str">
        <f t="shared" si="15"/>
        <v>是</v>
      </c>
      <c r="R12" s="117">
        <f t="shared" si="16"/>
        <v>200</v>
      </c>
      <c r="S12" s="118">
        <v>1</v>
      </c>
      <c r="T12" s="55"/>
      <c r="U12" s="113">
        <f t="shared" si="11"/>
        <v>290.7</v>
      </c>
      <c r="V12" s="116">
        <f t="shared" si="12"/>
        <v>1</v>
      </c>
    </row>
    <row r="13" spans="1:22" ht="18" customHeight="1">
      <c r="A13" s="46">
        <v>10</v>
      </c>
      <c r="B13" s="54" t="s">
        <v>67</v>
      </c>
      <c r="C13" s="56">
        <v>7000</v>
      </c>
      <c r="D13" s="52">
        <f t="shared" si="13"/>
        <v>290.7</v>
      </c>
      <c r="E13" s="53">
        <v>24</v>
      </c>
      <c r="F13" s="53">
        <v>24</v>
      </c>
      <c r="G13" s="55">
        <v>0</v>
      </c>
      <c r="H13" s="46">
        <f t="shared" si="8"/>
        <v>0</v>
      </c>
      <c r="I13" s="55">
        <v>0</v>
      </c>
      <c r="J13" s="97"/>
      <c r="K13" s="98"/>
      <c r="L13" s="50">
        <v>0</v>
      </c>
      <c r="M13" s="94">
        <f t="shared" si="9"/>
        <v>0</v>
      </c>
      <c r="N13" s="46">
        <v>0</v>
      </c>
      <c r="O13" s="46">
        <f t="shared" si="10"/>
        <v>0</v>
      </c>
      <c r="P13" s="95">
        <f t="shared" si="14"/>
        <v>0</v>
      </c>
      <c r="Q13" s="110" t="str">
        <f t="shared" si="15"/>
        <v>是</v>
      </c>
      <c r="R13" s="117">
        <f t="shared" si="16"/>
        <v>200</v>
      </c>
      <c r="S13" s="118">
        <v>0</v>
      </c>
      <c r="T13" s="55"/>
      <c r="U13" s="113">
        <f t="shared" si="11"/>
        <v>0</v>
      </c>
      <c r="V13" s="116">
        <f t="shared" si="12"/>
        <v>0</v>
      </c>
    </row>
    <row r="14" spans="1:255" s="35" customFormat="1" ht="18" customHeight="1">
      <c r="A14" s="46">
        <v>11</v>
      </c>
      <c r="B14" s="57" t="s">
        <v>68</v>
      </c>
      <c r="C14" s="56">
        <v>3300</v>
      </c>
      <c r="D14" s="56">
        <f t="shared" si="13"/>
        <v>137.04</v>
      </c>
      <c r="E14" s="53">
        <v>24</v>
      </c>
      <c r="F14" s="50">
        <v>24</v>
      </c>
      <c r="G14" s="55">
        <v>0</v>
      </c>
      <c r="H14" s="46">
        <f t="shared" si="8"/>
        <v>0</v>
      </c>
      <c r="I14" s="55">
        <v>0</v>
      </c>
      <c r="J14" s="97"/>
      <c r="K14" s="98"/>
      <c r="L14" s="50">
        <v>0</v>
      </c>
      <c r="M14" s="94">
        <f t="shared" si="9"/>
        <v>0</v>
      </c>
      <c r="N14" s="46">
        <v>0</v>
      </c>
      <c r="O14" s="46">
        <f t="shared" si="10"/>
        <v>0</v>
      </c>
      <c r="P14" s="95">
        <f t="shared" si="14"/>
        <v>0</v>
      </c>
      <c r="Q14" s="110" t="str">
        <f t="shared" si="15"/>
        <v>是</v>
      </c>
      <c r="R14" s="117">
        <f t="shared" si="16"/>
        <v>200</v>
      </c>
      <c r="S14" s="118">
        <v>0</v>
      </c>
      <c r="T14" s="55"/>
      <c r="U14" s="113">
        <f t="shared" si="11"/>
        <v>0</v>
      </c>
      <c r="V14" s="116">
        <f t="shared" si="12"/>
        <v>0</v>
      </c>
      <c r="W14" s="119"/>
      <c r="X14" s="119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2" ht="18" customHeight="1">
      <c r="A15" s="46">
        <v>13</v>
      </c>
      <c r="B15" s="54" t="s">
        <v>69</v>
      </c>
      <c r="C15" s="52">
        <v>3300</v>
      </c>
      <c r="D15" s="52">
        <f aca="true" t="shared" si="17" ref="D15:D20">ROUND(C15/24.08,2)</f>
        <v>137.04</v>
      </c>
      <c r="E15" s="58">
        <v>24</v>
      </c>
      <c r="F15" s="53">
        <v>24</v>
      </c>
      <c r="G15" s="55">
        <v>0</v>
      </c>
      <c r="H15" s="46">
        <f aca="true" t="shared" si="18" ref="H15:H20">IF(F15&gt;=E15/2,D15*G15,IF(F15&lt;E15/2,ROUND(C15-D15*F15,2)))</f>
        <v>0</v>
      </c>
      <c r="I15" s="55">
        <v>0</v>
      </c>
      <c r="J15" s="97"/>
      <c r="K15" s="98"/>
      <c r="L15" s="50">
        <v>0</v>
      </c>
      <c r="M15" s="94">
        <f t="shared" si="9"/>
        <v>0</v>
      </c>
      <c r="N15" s="46">
        <v>0</v>
      </c>
      <c r="O15" s="46">
        <f t="shared" si="10"/>
        <v>0</v>
      </c>
      <c r="P15" s="95">
        <f t="shared" si="14"/>
        <v>0</v>
      </c>
      <c r="Q15" s="110" t="str">
        <f aca="true" t="shared" si="19" ref="Q15:Q26">IF(G15+I15+J15+N15+L15&gt;0,"否",IF(F15&lt;E15,"否","是"))</f>
        <v>是</v>
      </c>
      <c r="R15" s="117">
        <f aca="true" t="shared" si="20" ref="R15:R24">IF(Q15="否",0,200)</f>
        <v>200</v>
      </c>
      <c r="S15" s="118">
        <v>0</v>
      </c>
      <c r="T15" s="55"/>
      <c r="U15" s="113">
        <f t="shared" si="11"/>
        <v>0</v>
      </c>
      <c r="V15" s="116">
        <f t="shared" si="12"/>
        <v>0</v>
      </c>
    </row>
    <row r="16" spans="1:22" ht="18" customHeight="1">
      <c r="A16" s="46">
        <v>14</v>
      </c>
      <c r="B16" s="54" t="s">
        <v>70</v>
      </c>
      <c r="C16" s="52">
        <v>7000</v>
      </c>
      <c r="D16" s="52">
        <f t="shared" si="17"/>
        <v>290.7</v>
      </c>
      <c r="E16" s="58">
        <v>24</v>
      </c>
      <c r="F16" s="53">
        <v>22</v>
      </c>
      <c r="G16" s="55">
        <v>2</v>
      </c>
      <c r="H16" s="46">
        <f t="shared" si="18"/>
        <v>581.4</v>
      </c>
      <c r="I16" s="55">
        <v>0</v>
      </c>
      <c r="J16" s="97"/>
      <c r="K16" s="98"/>
      <c r="L16" s="50">
        <v>1</v>
      </c>
      <c r="M16" s="94">
        <f t="shared" si="9"/>
        <v>20</v>
      </c>
      <c r="N16" s="46">
        <v>3</v>
      </c>
      <c r="O16" s="46">
        <f t="shared" si="10"/>
        <v>60</v>
      </c>
      <c r="P16" s="95">
        <f t="shared" si="14"/>
        <v>661.4</v>
      </c>
      <c r="Q16" s="110" t="str">
        <f t="shared" si="19"/>
        <v>否</v>
      </c>
      <c r="R16" s="117">
        <f t="shared" si="20"/>
        <v>0</v>
      </c>
      <c r="S16" s="118">
        <v>0</v>
      </c>
      <c r="T16" s="55"/>
      <c r="U16" s="113">
        <f t="shared" si="11"/>
        <v>0</v>
      </c>
      <c r="V16" s="116"/>
    </row>
    <row r="17" spans="1:22" ht="18" customHeight="1">
      <c r="A17" s="46">
        <v>15</v>
      </c>
      <c r="B17" s="54" t="s">
        <v>71</v>
      </c>
      <c r="C17" s="52">
        <v>7000</v>
      </c>
      <c r="D17" s="52">
        <f t="shared" si="17"/>
        <v>290.7</v>
      </c>
      <c r="E17" s="58">
        <v>24</v>
      </c>
      <c r="F17" s="53">
        <v>24</v>
      </c>
      <c r="G17" s="55">
        <v>1</v>
      </c>
      <c r="H17" s="46">
        <f t="shared" si="18"/>
        <v>290.7</v>
      </c>
      <c r="I17" s="55">
        <v>0</v>
      </c>
      <c r="J17" s="97"/>
      <c r="K17" s="98"/>
      <c r="L17" s="50">
        <v>0</v>
      </c>
      <c r="M17" s="94">
        <f t="shared" si="9"/>
        <v>0</v>
      </c>
      <c r="N17" s="46">
        <v>0</v>
      </c>
      <c r="O17" s="46">
        <f t="shared" si="10"/>
        <v>0</v>
      </c>
      <c r="P17" s="95">
        <f aca="true" t="shared" si="21" ref="P17:P22">H17+K17+O17+M17</f>
        <v>290.7</v>
      </c>
      <c r="Q17" s="110" t="str">
        <f t="shared" si="19"/>
        <v>否</v>
      </c>
      <c r="R17" s="117">
        <f t="shared" si="20"/>
        <v>0</v>
      </c>
      <c r="S17" s="118">
        <v>1</v>
      </c>
      <c r="T17" s="55"/>
      <c r="U17" s="113">
        <f t="shared" si="11"/>
        <v>290.7</v>
      </c>
      <c r="V17" s="116"/>
    </row>
    <row r="18" spans="1:24" ht="18" customHeight="1">
      <c r="A18" s="46">
        <v>16</v>
      </c>
      <c r="B18" s="54" t="s">
        <v>72</v>
      </c>
      <c r="C18" s="52">
        <v>4500</v>
      </c>
      <c r="D18" s="52">
        <f t="shared" si="17"/>
        <v>186.88</v>
      </c>
      <c r="E18" s="58">
        <v>24</v>
      </c>
      <c r="F18" s="59">
        <v>24</v>
      </c>
      <c r="G18" s="55">
        <v>0</v>
      </c>
      <c r="H18" s="46">
        <f t="shared" si="18"/>
        <v>0</v>
      </c>
      <c r="I18" s="55">
        <v>0</v>
      </c>
      <c r="J18" s="97"/>
      <c r="K18" s="98"/>
      <c r="L18" s="99">
        <v>0</v>
      </c>
      <c r="M18" s="94">
        <f t="shared" si="9"/>
        <v>0</v>
      </c>
      <c r="N18" s="46">
        <v>0</v>
      </c>
      <c r="O18" s="46"/>
      <c r="P18" s="95">
        <f t="shared" si="21"/>
        <v>0</v>
      </c>
      <c r="Q18" s="110" t="str">
        <f t="shared" si="19"/>
        <v>是</v>
      </c>
      <c r="R18" s="117">
        <f t="shared" si="20"/>
        <v>200</v>
      </c>
      <c r="S18" s="118">
        <v>0</v>
      </c>
      <c r="T18" s="55"/>
      <c r="U18" s="113">
        <f t="shared" si="11"/>
        <v>0</v>
      </c>
      <c r="V18" s="116"/>
      <c r="W18" s="120"/>
      <c r="X18" s="120"/>
    </row>
    <row r="19" spans="1:24" ht="18" customHeight="1">
      <c r="A19" s="46">
        <v>17</v>
      </c>
      <c r="B19" s="54" t="s">
        <v>73</v>
      </c>
      <c r="C19" s="52">
        <v>5000</v>
      </c>
      <c r="D19" s="52">
        <f t="shared" si="17"/>
        <v>207.64</v>
      </c>
      <c r="E19" s="58">
        <v>24</v>
      </c>
      <c r="F19" s="59">
        <v>24</v>
      </c>
      <c r="G19" s="55">
        <v>1</v>
      </c>
      <c r="H19" s="46">
        <f t="shared" si="18"/>
        <v>207.64</v>
      </c>
      <c r="I19" s="55"/>
      <c r="J19" s="97"/>
      <c r="K19" s="98"/>
      <c r="L19" s="99">
        <v>0</v>
      </c>
      <c r="M19" s="94"/>
      <c r="N19" s="46">
        <v>0</v>
      </c>
      <c r="O19" s="46"/>
      <c r="P19" s="95">
        <f t="shared" si="21"/>
        <v>207.64</v>
      </c>
      <c r="Q19" s="110" t="str">
        <f t="shared" si="19"/>
        <v>否</v>
      </c>
      <c r="R19" s="117">
        <f t="shared" si="20"/>
        <v>0</v>
      </c>
      <c r="S19" s="118">
        <v>1</v>
      </c>
      <c r="T19" s="55"/>
      <c r="U19" s="113">
        <f t="shared" si="11"/>
        <v>207.64</v>
      </c>
      <c r="V19" s="116"/>
      <c r="W19" s="120"/>
      <c r="X19" s="120"/>
    </row>
    <row r="20" spans="1:24" ht="18" customHeight="1">
      <c r="A20" s="46">
        <v>18</v>
      </c>
      <c r="B20" s="54" t="s">
        <v>74</v>
      </c>
      <c r="C20" s="52">
        <v>7000</v>
      </c>
      <c r="D20" s="52">
        <f t="shared" si="17"/>
        <v>290.7</v>
      </c>
      <c r="E20" s="58">
        <v>24</v>
      </c>
      <c r="F20" s="59">
        <v>23</v>
      </c>
      <c r="G20" s="55">
        <v>0.2</v>
      </c>
      <c r="H20" s="46">
        <v>72.675</v>
      </c>
      <c r="I20" s="55"/>
      <c r="J20" s="97"/>
      <c r="K20" s="98"/>
      <c r="L20" s="99">
        <v>0</v>
      </c>
      <c r="M20" s="94"/>
      <c r="N20" s="46">
        <v>0</v>
      </c>
      <c r="O20" s="46"/>
      <c r="P20" s="95">
        <f t="shared" si="21"/>
        <v>72.675</v>
      </c>
      <c r="Q20" s="110" t="str">
        <f t="shared" si="19"/>
        <v>否</v>
      </c>
      <c r="R20" s="117">
        <f t="shared" si="20"/>
        <v>0</v>
      </c>
      <c r="S20" s="118">
        <v>0</v>
      </c>
      <c r="T20" s="55"/>
      <c r="U20" s="113">
        <f aca="true" t="shared" si="22" ref="U20:U25">S20*D20+T20*2*D20+I20*D20</f>
        <v>0</v>
      </c>
      <c r="V20" s="116"/>
      <c r="W20" s="120"/>
      <c r="X20" s="120"/>
    </row>
    <row r="21" spans="1:24" s="36" customFormat="1" ht="18" customHeight="1">
      <c r="A21" s="46">
        <v>19</v>
      </c>
      <c r="B21" s="47" t="s">
        <v>75</v>
      </c>
      <c r="C21" s="48">
        <v>4000</v>
      </c>
      <c r="D21" s="48">
        <f aca="true" t="shared" si="23" ref="D21:D24">ROUND(C21/21.75,2)</f>
        <v>183.91</v>
      </c>
      <c r="E21" s="60">
        <v>21</v>
      </c>
      <c r="F21" s="61">
        <v>21</v>
      </c>
      <c r="G21" s="61">
        <v>0</v>
      </c>
      <c r="H21" s="46">
        <f aca="true" t="shared" si="24" ref="H21:H25">IF(F21&gt;=E21/2,D21*G21,IF(F21&lt;E21/2,ROUND(C21-D21*F21,2)))</f>
        <v>0</v>
      </c>
      <c r="I21" s="61">
        <v>0</v>
      </c>
      <c r="J21" s="92">
        <v>0</v>
      </c>
      <c r="K21" s="93"/>
      <c r="L21" s="60"/>
      <c r="M21" s="94">
        <f aca="true" t="shared" si="25" ref="M21:M24">L21*20</f>
        <v>0</v>
      </c>
      <c r="N21" s="96">
        <v>0</v>
      </c>
      <c r="O21" s="96">
        <f aca="true" t="shared" si="26" ref="O21:O23">IF(N21&lt;4,N21*20,IF(N21=4,120,120+(N21-4)*100))</f>
        <v>0</v>
      </c>
      <c r="P21" s="95">
        <f t="shared" si="21"/>
        <v>0</v>
      </c>
      <c r="Q21" s="121" t="str">
        <f t="shared" si="19"/>
        <v>是</v>
      </c>
      <c r="R21" s="122">
        <f t="shared" si="20"/>
        <v>200</v>
      </c>
      <c r="S21" s="112">
        <v>0</v>
      </c>
      <c r="T21" s="61"/>
      <c r="U21" s="113">
        <f t="shared" si="22"/>
        <v>0</v>
      </c>
      <c r="V21" s="123">
        <f>IF(F21+G21+I21+J21-E21-T21&gt;0,F21+G21+I21+J21-E21-T21,0)</f>
        <v>0</v>
      </c>
      <c r="W21" s="124"/>
      <c r="X21" s="124"/>
    </row>
    <row r="22" spans="1:24" s="36" customFormat="1" ht="18" customHeight="1">
      <c r="A22" s="46">
        <v>20</v>
      </c>
      <c r="B22" s="47" t="s">
        <v>76</v>
      </c>
      <c r="C22" s="47">
        <v>4000</v>
      </c>
      <c r="D22" s="48">
        <f t="shared" si="23"/>
        <v>183.91</v>
      </c>
      <c r="E22" s="60">
        <v>21</v>
      </c>
      <c r="F22" s="61">
        <v>17</v>
      </c>
      <c r="G22" s="61">
        <v>1</v>
      </c>
      <c r="H22" s="46">
        <f t="shared" si="24"/>
        <v>183.91</v>
      </c>
      <c r="I22" s="61">
        <v>3</v>
      </c>
      <c r="J22" s="92">
        <v>0</v>
      </c>
      <c r="K22" s="93"/>
      <c r="L22" s="60"/>
      <c r="M22" s="94">
        <f t="shared" si="25"/>
        <v>0</v>
      </c>
      <c r="N22" s="96">
        <v>0</v>
      </c>
      <c r="O22" s="96">
        <f t="shared" si="26"/>
        <v>0</v>
      </c>
      <c r="P22" s="95">
        <f t="shared" si="21"/>
        <v>183.91</v>
      </c>
      <c r="Q22" s="121" t="str">
        <f t="shared" si="19"/>
        <v>否</v>
      </c>
      <c r="R22" s="122">
        <f t="shared" si="20"/>
        <v>0</v>
      </c>
      <c r="S22" s="112">
        <v>0</v>
      </c>
      <c r="T22" s="61"/>
      <c r="U22" s="113"/>
      <c r="V22" s="123"/>
      <c r="W22" s="124"/>
      <c r="X22" s="124"/>
    </row>
    <row r="23" spans="1:24" s="36" customFormat="1" ht="18" customHeight="1">
      <c r="A23" s="46">
        <v>21</v>
      </c>
      <c r="B23" s="47" t="s">
        <v>77</v>
      </c>
      <c r="C23" s="47">
        <v>5500</v>
      </c>
      <c r="D23" s="48">
        <f t="shared" si="23"/>
        <v>252.87</v>
      </c>
      <c r="E23" s="60">
        <v>21</v>
      </c>
      <c r="F23" s="60">
        <v>25</v>
      </c>
      <c r="G23" s="60">
        <v>0</v>
      </c>
      <c r="H23" s="46">
        <f t="shared" si="24"/>
        <v>0</v>
      </c>
      <c r="I23" s="61">
        <v>0</v>
      </c>
      <c r="J23" s="92">
        <v>0</v>
      </c>
      <c r="K23" s="93"/>
      <c r="L23" s="60"/>
      <c r="M23" s="94">
        <f t="shared" si="25"/>
        <v>0</v>
      </c>
      <c r="N23" s="96">
        <v>0</v>
      </c>
      <c r="O23" s="96">
        <f t="shared" si="26"/>
        <v>0</v>
      </c>
      <c r="P23" s="95">
        <f aca="true" t="shared" si="27" ref="P21:P25">H23+K23+O23+M23</f>
        <v>0</v>
      </c>
      <c r="Q23" s="121" t="str">
        <f t="shared" si="19"/>
        <v>是</v>
      </c>
      <c r="R23" s="122">
        <f t="shared" si="20"/>
        <v>200</v>
      </c>
      <c r="S23" s="112">
        <v>4</v>
      </c>
      <c r="T23" s="61"/>
      <c r="U23" s="113">
        <f t="shared" si="22"/>
        <v>1011.48</v>
      </c>
      <c r="V23" s="123"/>
      <c r="W23" s="124"/>
      <c r="X23" s="124"/>
    </row>
    <row r="24" spans="1:24" s="36" customFormat="1" ht="18" customHeight="1">
      <c r="A24" s="46">
        <v>22</v>
      </c>
      <c r="B24" s="47" t="s">
        <v>78</v>
      </c>
      <c r="C24" s="47">
        <v>4500</v>
      </c>
      <c r="D24" s="48">
        <f t="shared" si="23"/>
        <v>206.9</v>
      </c>
      <c r="E24" s="62">
        <v>21</v>
      </c>
      <c r="F24" s="62">
        <v>21</v>
      </c>
      <c r="G24" s="62">
        <v>1</v>
      </c>
      <c r="H24" s="46">
        <f t="shared" si="24"/>
        <v>206.9</v>
      </c>
      <c r="I24" s="61">
        <v>0</v>
      </c>
      <c r="J24" s="92">
        <v>0</v>
      </c>
      <c r="K24" s="93"/>
      <c r="L24" s="62"/>
      <c r="M24" s="94">
        <f t="shared" si="25"/>
        <v>0</v>
      </c>
      <c r="N24" s="96">
        <v>0</v>
      </c>
      <c r="O24" s="96"/>
      <c r="P24" s="95">
        <f t="shared" si="27"/>
        <v>206.9</v>
      </c>
      <c r="Q24" s="121" t="str">
        <f t="shared" si="19"/>
        <v>否</v>
      </c>
      <c r="R24" s="122">
        <f t="shared" si="20"/>
        <v>0</v>
      </c>
      <c r="S24" s="112">
        <v>0</v>
      </c>
      <c r="T24" s="61">
        <v>0</v>
      </c>
      <c r="U24" s="113">
        <f t="shared" si="22"/>
        <v>0</v>
      </c>
      <c r="V24" s="123"/>
      <c r="W24" s="124"/>
      <c r="X24" s="124"/>
    </row>
    <row r="25" spans="1:22" ht="18" customHeight="1">
      <c r="A25" s="63"/>
      <c r="B25" s="64"/>
      <c r="C25" s="65"/>
      <c r="D25" s="65"/>
      <c r="E25" s="51"/>
      <c r="F25" s="51"/>
      <c r="G25" s="51"/>
      <c r="H25" s="46">
        <f t="shared" si="24"/>
        <v>0</v>
      </c>
      <c r="I25" s="55"/>
      <c r="J25" s="94"/>
      <c r="K25" s="94"/>
      <c r="L25" s="94"/>
      <c r="M25" s="94"/>
      <c r="N25" s="94"/>
      <c r="O25" s="46"/>
      <c r="P25" s="95">
        <f t="shared" si="27"/>
        <v>0</v>
      </c>
      <c r="Q25" s="110"/>
      <c r="R25" s="111"/>
      <c r="S25" s="118"/>
      <c r="T25" s="55"/>
      <c r="U25" s="113"/>
      <c r="V25" s="116">
        <f>IF(F25+G25+I25+J25-E25-T25&gt;0,F25+G25+I25+J25-E25-T25,0)</f>
        <v>0</v>
      </c>
    </row>
    <row r="26" spans="1:22" ht="18" customHeight="1">
      <c r="A26" s="46" t="s">
        <v>79</v>
      </c>
      <c r="B26" s="46"/>
      <c r="C26" s="66">
        <f aca="true" t="shared" si="28" ref="C26:H26">SUM(C7:C25)</f>
        <v>89100</v>
      </c>
      <c r="D26" s="66">
        <f t="shared" si="28"/>
        <v>3742.0299999999993</v>
      </c>
      <c r="E26" s="67"/>
      <c r="F26" s="67"/>
      <c r="G26" s="67"/>
      <c r="H26" s="66">
        <f t="shared" si="28"/>
        <v>2321.445</v>
      </c>
      <c r="I26" s="67"/>
      <c r="J26" s="67"/>
      <c r="K26" s="94"/>
      <c r="L26" s="94"/>
      <c r="M26" s="94">
        <f>SUM(M6:M25)</f>
        <v>20</v>
      </c>
      <c r="N26" s="94"/>
      <c r="O26" s="66">
        <f>SUM(O7:O25)</f>
        <v>60</v>
      </c>
      <c r="P26" s="100">
        <f>SUM(P6:P11)</f>
        <v>1608.33</v>
      </c>
      <c r="Q26" s="110"/>
      <c r="R26" s="111"/>
      <c r="S26" s="125"/>
      <c r="T26" s="67"/>
      <c r="U26" s="66">
        <f>SUM(U7:U25)</f>
        <v>2074.6</v>
      </c>
      <c r="V26" s="116">
        <f>F26+G26+I26+J26-E26</f>
        <v>0</v>
      </c>
    </row>
    <row r="27" spans="1:21" ht="25.5" customHeight="1">
      <c r="A27" s="68"/>
      <c r="B27" s="69" t="s">
        <v>80</v>
      </c>
      <c r="C27" s="70"/>
      <c r="D27" s="70"/>
      <c r="E27" s="71"/>
      <c r="F27" s="71"/>
      <c r="G27" s="71"/>
      <c r="I27" s="101"/>
      <c r="J27" s="101"/>
      <c r="K27" s="101" t="s">
        <v>32</v>
      </c>
      <c r="L27" s="101"/>
      <c r="M27" s="101"/>
      <c r="N27" s="101"/>
      <c r="O27" s="101"/>
      <c r="P27" s="101"/>
      <c r="Q27" s="101"/>
      <c r="R27" s="101"/>
      <c r="S27" s="126"/>
      <c r="T27" s="126"/>
      <c r="U27" s="126"/>
    </row>
    <row r="28" spans="1:22" ht="27" customHeight="1">
      <c r="A28" s="41" t="s">
        <v>34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27" customHeight="1">
      <c r="A29" s="72" t="s">
        <v>81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27" customHeight="1">
      <c r="A30" s="73" t="s">
        <v>82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1:22" ht="35.25" customHeight="1">
      <c r="A31" s="74" t="s">
        <v>36</v>
      </c>
      <c r="B31" s="75" t="s">
        <v>37</v>
      </c>
      <c r="C31" s="76" t="s">
        <v>83</v>
      </c>
      <c r="D31" s="77" t="s">
        <v>39</v>
      </c>
      <c r="E31" s="78" t="s">
        <v>84</v>
      </c>
      <c r="F31" s="78" t="s">
        <v>41</v>
      </c>
      <c r="G31" s="78" t="s">
        <v>85</v>
      </c>
      <c r="H31" s="78" t="s">
        <v>43</v>
      </c>
      <c r="I31" s="78" t="s">
        <v>44</v>
      </c>
      <c r="J31" s="78" t="s">
        <v>45</v>
      </c>
      <c r="K31" s="102" t="s">
        <v>46</v>
      </c>
      <c r="L31" s="102" t="s">
        <v>47</v>
      </c>
      <c r="M31" s="102" t="s">
        <v>48</v>
      </c>
      <c r="N31" s="78" t="s">
        <v>49</v>
      </c>
      <c r="O31" s="78" t="s">
        <v>50</v>
      </c>
      <c r="P31" s="78" t="s">
        <v>51</v>
      </c>
      <c r="Q31" s="78" t="s">
        <v>52</v>
      </c>
      <c r="R31" s="78" t="s">
        <v>14</v>
      </c>
      <c r="S31" s="78" t="s">
        <v>53</v>
      </c>
      <c r="T31" s="78" t="s">
        <v>54</v>
      </c>
      <c r="U31" s="78" t="s">
        <v>55</v>
      </c>
      <c r="V31" s="127" t="s">
        <v>56</v>
      </c>
    </row>
    <row r="32" spans="1:255" s="34" customFormat="1" ht="14.25">
      <c r="A32" s="79"/>
      <c r="B32" s="52"/>
      <c r="C32" s="80"/>
      <c r="D32" s="81"/>
      <c r="E32" s="53"/>
      <c r="F32" s="49"/>
      <c r="G32" s="49"/>
      <c r="H32" s="49"/>
      <c r="I32" s="49"/>
      <c r="J32" s="49"/>
      <c r="K32" s="94"/>
      <c r="L32" s="50"/>
      <c r="M32" s="94"/>
      <c r="N32" s="49"/>
      <c r="O32" s="46"/>
      <c r="P32" s="103"/>
      <c r="Q32" s="110"/>
      <c r="R32" s="111"/>
      <c r="S32" s="50"/>
      <c r="T32" s="46"/>
      <c r="U32" s="128"/>
      <c r="V32" s="129"/>
      <c r="W32" s="38"/>
      <c r="X32" s="38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</row>
    <row r="33" spans="1:22" ht="14.25">
      <c r="A33" s="79"/>
      <c r="B33" s="52"/>
      <c r="C33" s="80"/>
      <c r="D33" s="81"/>
      <c r="E33" s="53"/>
      <c r="F33" s="49"/>
      <c r="G33" s="49"/>
      <c r="H33" s="49"/>
      <c r="I33" s="49"/>
      <c r="J33" s="49"/>
      <c r="K33" s="94"/>
      <c r="L33" s="50"/>
      <c r="M33" s="94"/>
      <c r="N33" s="49"/>
      <c r="O33" s="46"/>
      <c r="P33" s="103"/>
      <c r="Q33" s="110"/>
      <c r="R33" s="111"/>
      <c r="S33" s="50"/>
      <c r="T33" s="46"/>
      <c r="U33" s="128"/>
      <c r="V33" s="129"/>
    </row>
    <row r="34" spans="1:22" ht="14.25">
      <c r="A34" s="79"/>
      <c r="B34" s="52"/>
      <c r="C34" s="80"/>
      <c r="D34" s="81"/>
      <c r="E34" s="53"/>
      <c r="F34" s="53"/>
      <c r="G34" s="49"/>
      <c r="H34" s="49"/>
      <c r="I34" s="49"/>
      <c r="J34" s="49"/>
      <c r="K34" s="94"/>
      <c r="L34" s="50"/>
      <c r="M34" s="94"/>
      <c r="N34" s="49"/>
      <c r="O34" s="46"/>
      <c r="P34" s="103"/>
      <c r="Q34" s="110"/>
      <c r="R34" s="111"/>
      <c r="S34" s="50"/>
      <c r="T34" s="46"/>
      <c r="U34" s="128"/>
      <c r="V34" s="129"/>
    </row>
    <row r="35" spans="1:22" ht="14.25">
      <c r="A35" s="79"/>
      <c r="B35" s="52"/>
      <c r="C35" s="80"/>
      <c r="D35" s="81"/>
      <c r="E35" s="53"/>
      <c r="F35" s="49"/>
      <c r="G35" s="49"/>
      <c r="H35" s="49"/>
      <c r="I35" s="49"/>
      <c r="J35" s="49"/>
      <c r="K35" s="94"/>
      <c r="L35" s="50"/>
      <c r="M35" s="94"/>
      <c r="N35" s="49"/>
      <c r="O35" s="46"/>
      <c r="P35" s="103"/>
      <c r="Q35" s="110"/>
      <c r="R35" s="111"/>
      <c r="S35" s="50"/>
      <c r="T35" s="46"/>
      <c r="U35" s="128"/>
      <c r="V35" s="129"/>
    </row>
    <row r="36" spans="1:22" ht="14.25">
      <c r="A36" s="79"/>
      <c r="B36" s="52"/>
      <c r="C36" s="80"/>
      <c r="D36" s="81"/>
      <c r="E36" s="53"/>
      <c r="F36" s="49"/>
      <c r="G36" s="49"/>
      <c r="H36" s="49"/>
      <c r="I36" s="49"/>
      <c r="J36" s="49"/>
      <c r="K36" s="94"/>
      <c r="L36" s="50"/>
      <c r="M36" s="94"/>
      <c r="N36" s="49"/>
      <c r="O36" s="46"/>
      <c r="P36" s="103"/>
      <c r="Q36" s="110"/>
      <c r="R36" s="111"/>
      <c r="S36" s="50"/>
      <c r="T36" s="46"/>
      <c r="U36" s="128"/>
      <c r="V36" s="129"/>
    </row>
    <row r="37" spans="1:22" ht="14.25">
      <c r="A37" s="79"/>
      <c r="B37" s="52"/>
      <c r="C37" s="80"/>
      <c r="D37" s="81"/>
      <c r="E37" s="53"/>
      <c r="F37" s="49"/>
      <c r="G37" s="49"/>
      <c r="H37" s="49"/>
      <c r="I37" s="49"/>
      <c r="J37" s="49"/>
      <c r="K37" s="94"/>
      <c r="L37" s="50"/>
      <c r="M37" s="94"/>
      <c r="N37" s="49"/>
      <c r="O37" s="46"/>
      <c r="P37" s="103"/>
      <c r="Q37" s="110"/>
      <c r="R37" s="111"/>
      <c r="S37" s="50"/>
      <c r="T37" s="46"/>
      <c r="U37" s="128"/>
      <c r="V37" s="129"/>
    </row>
    <row r="38" spans="1:22" ht="14.25">
      <c r="A38" s="79"/>
      <c r="B38" s="52"/>
      <c r="C38" s="56"/>
      <c r="D38" s="81"/>
      <c r="E38" s="53"/>
      <c r="F38" s="49"/>
      <c r="G38" s="49"/>
      <c r="H38" s="49"/>
      <c r="I38" s="49"/>
      <c r="J38" s="49"/>
      <c r="K38" s="94"/>
      <c r="L38" s="50"/>
      <c r="M38" s="94"/>
      <c r="N38" s="49"/>
      <c r="O38" s="46"/>
      <c r="P38" s="103"/>
      <c r="Q38" s="110"/>
      <c r="R38" s="111"/>
      <c r="S38" s="50"/>
      <c r="T38" s="46"/>
      <c r="U38" s="128"/>
      <c r="V38" s="129"/>
    </row>
    <row r="39" spans="1:22" ht="14.25">
      <c r="A39" s="79"/>
      <c r="B39" s="52"/>
      <c r="C39" s="56"/>
      <c r="D39" s="81"/>
      <c r="E39" s="53"/>
      <c r="F39" s="49"/>
      <c r="G39" s="49"/>
      <c r="H39" s="49"/>
      <c r="I39" s="49"/>
      <c r="J39" s="49"/>
      <c r="K39" s="94"/>
      <c r="L39" s="50"/>
      <c r="M39" s="94"/>
      <c r="N39" s="49"/>
      <c r="O39" s="46"/>
      <c r="P39" s="103"/>
      <c r="Q39" s="110"/>
      <c r="R39" s="111"/>
      <c r="S39" s="50"/>
      <c r="T39" s="46"/>
      <c r="U39" s="128"/>
      <c r="V39" s="129"/>
    </row>
    <row r="40" spans="1:22" ht="14.25">
      <c r="A40" s="79"/>
      <c r="B40" s="52"/>
      <c r="C40" s="80"/>
      <c r="D40" s="81"/>
      <c r="E40" s="53"/>
      <c r="F40" s="49"/>
      <c r="G40" s="49"/>
      <c r="H40" s="49"/>
      <c r="I40" s="49"/>
      <c r="J40" s="49"/>
      <c r="K40" s="94"/>
      <c r="L40" s="50"/>
      <c r="M40" s="94"/>
      <c r="N40" s="49"/>
      <c r="O40" s="46"/>
      <c r="P40" s="103"/>
      <c r="Q40" s="110"/>
      <c r="R40" s="111"/>
      <c r="S40" s="50"/>
      <c r="T40" s="46"/>
      <c r="U40" s="128"/>
      <c r="V40" s="129"/>
    </row>
    <row r="41" spans="1:22" ht="14.25">
      <c r="A41" s="79"/>
      <c r="B41" s="52"/>
      <c r="C41" s="80"/>
      <c r="D41" s="81"/>
      <c r="E41" s="53"/>
      <c r="F41" s="49"/>
      <c r="G41" s="49"/>
      <c r="H41" s="49"/>
      <c r="I41" s="49"/>
      <c r="J41" s="49"/>
      <c r="K41" s="94"/>
      <c r="L41" s="50"/>
      <c r="M41" s="94"/>
      <c r="N41" s="49"/>
      <c r="O41" s="46"/>
      <c r="P41" s="103"/>
      <c r="Q41" s="110"/>
      <c r="R41" s="111"/>
      <c r="S41" s="50"/>
      <c r="T41" s="46"/>
      <c r="U41" s="128"/>
      <c r="V41" s="129"/>
    </row>
    <row r="42" spans="1:22" ht="14.25">
      <c r="A42" s="79"/>
      <c r="B42" s="52"/>
      <c r="C42" s="80"/>
      <c r="D42" s="81"/>
      <c r="E42" s="53"/>
      <c r="F42" s="49"/>
      <c r="G42" s="49"/>
      <c r="H42" s="49"/>
      <c r="I42" s="49"/>
      <c r="J42" s="49"/>
      <c r="K42" s="94"/>
      <c r="L42" s="50"/>
      <c r="M42" s="94"/>
      <c r="N42" s="49"/>
      <c r="O42" s="46"/>
      <c r="P42" s="103"/>
      <c r="Q42" s="110"/>
      <c r="R42" s="111"/>
      <c r="S42" s="50"/>
      <c r="T42" s="46"/>
      <c r="U42" s="128"/>
      <c r="V42" s="129"/>
    </row>
    <row r="43" spans="1:255" s="35" customFormat="1" ht="14.25">
      <c r="A43" s="79"/>
      <c r="B43" s="56"/>
      <c r="C43" s="80"/>
      <c r="D43" s="81"/>
      <c r="E43" s="53"/>
      <c r="F43" s="49"/>
      <c r="G43" s="49"/>
      <c r="H43" s="49"/>
      <c r="I43" s="49"/>
      <c r="J43" s="49"/>
      <c r="K43" s="94"/>
      <c r="L43" s="50"/>
      <c r="M43" s="94"/>
      <c r="N43" s="49"/>
      <c r="O43" s="46"/>
      <c r="P43" s="103"/>
      <c r="Q43" s="110"/>
      <c r="R43" s="111"/>
      <c r="S43" s="50"/>
      <c r="T43" s="46"/>
      <c r="U43" s="128"/>
      <c r="V43" s="130"/>
      <c r="W43" s="119"/>
      <c r="X43" s="119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</row>
    <row r="44" spans="1:22" ht="14.25">
      <c r="A44" s="79"/>
      <c r="B44" s="52"/>
      <c r="C44" s="80"/>
      <c r="D44" s="81"/>
      <c r="E44" s="53"/>
      <c r="F44" s="49"/>
      <c r="G44" s="49"/>
      <c r="H44" s="49"/>
      <c r="I44" s="49"/>
      <c r="J44" s="49"/>
      <c r="K44" s="94"/>
      <c r="L44" s="104"/>
      <c r="M44" s="94"/>
      <c r="N44" s="49"/>
      <c r="O44" s="46"/>
      <c r="P44" s="103"/>
      <c r="Q44" s="110"/>
      <c r="R44" s="111"/>
      <c r="S44" s="50"/>
      <c r="T44" s="49"/>
      <c r="U44" s="128"/>
      <c r="V44" s="129"/>
    </row>
    <row r="45" spans="1:22" ht="14.25">
      <c r="A45" s="79"/>
      <c r="B45" s="52"/>
      <c r="C45" s="80"/>
      <c r="D45" s="81"/>
      <c r="E45" s="53"/>
      <c r="F45" s="49"/>
      <c r="G45" s="49"/>
      <c r="H45" s="49"/>
      <c r="I45" s="49"/>
      <c r="J45" s="49"/>
      <c r="K45" s="94"/>
      <c r="L45" s="104"/>
      <c r="M45" s="94"/>
      <c r="N45" s="49"/>
      <c r="O45" s="46"/>
      <c r="P45" s="103"/>
      <c r="Q45" s="110"/>
      <c r="R45" s="111"/>
      <c r="S45" s="50"/>
      <c r="T45" s="49"/>
      <c r="U45" s="128"/>
      <c r="V45" s="131"/>
    </row>
    <row r="46" spans="1:255" s="37" customFormat="1" ht="14.25">
      <c r="A46" s="79"/>
      <c r="B46" s="82"/>
      <c r="C46" s="83"/>
      <c r="D46" s="84"/>
      <c r="E46" s="53"/>
      <c r="F46" s="85"/>
      <c r="G46" s="49"/>
      <c r="H46" s="85"/>
      <c r="I46" s="85"/>
      <c r="J46" s="85"/>
      <c r="K46" s="105"/>
      <c r="L46" s="106"/>
      <c r="M46" s="105"/>
      <c r="N46" s="85"/>
      <c r="O46" s="46"/>
      <c r="P46" s="103"/>
      <c r="Q46" s="110"/>
      <c r="R46" s="111"/>
      <c r="S46" s="132"/>
      <c r="T46" s="85"/>
      <c r="U46" s="128"/>
      <c r="V46" s="133"/>
      <c r="W46" s="134"/>
      <c r="X46" s="134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142"/>
      <c r="HX46" s="142"/>
      <c r="HY46" s="142"/>
      <c r="HZ46" s="142"/>
      <c r="IA46" s="142"/>
      <c r="IB46" s="142"/>
      <c r="IC46" s="142"/>
      <c r="ID46" s="142"/>
      <c r="IE46" s="142"/>
      <c r="IF46" s="142"/>
      <c r="IG46" s="142"/>
      <c r="IH46" s="142"/>
      <c r="II46" s="142"/>
      <c r="IJ46" s="142"/>
      <c r="IK46" s="142"/>
      <c r="IL46" s="142"/>
      <c r="IM46" s="142"/>
      <c r="IN46" s="142"/>
      <c r="IO46" s="142"/>
      <c r="IP46" s="142"/>
      <c r="IQ46" s="142"/>
      <c r="IR46" s="142"/>
      <c r="IS46" s="142"/>
      <c r="IT46" s="142"/>
      <c r="IU46" s="142"/>
    </row>
    <row r="47" spans="1:22" ht="14.25">
      <c r="A47" s="79"/>
      <c r="B47" s="52"/>
      <c r="C47" s="80"/>
      <c r="D47" s="81"/>
      <c r="E47" s="53"/>
      <c r="F47" s="49"/>
      <c r="G47" s="49"/>
      <c r="H47" s="49"/>
      <c r="I47" s="49"/>
      <c r="J47" s="49"/>
      <c r="K47" s="94"/>
      <c r="L47" s="50"/>
      <c r="M47" s="94"/>
      <c r="N47" s="49"/>
      <c r="O47" s="46"/>
      <c r="P47" s="103"/>
      <c r="Q47" s="110"/>
      <c r="R47" s="111"/>
      <c r="S47" s="50"/>
      <c r="T47" s="46"/>
      <c r="U47" s="128"/>
      <c r="V47" s="129"/>
    </row>
    <row r="48" spans="1:22" ht="14.25">
      <c r="A48" s="79"/>
      <c r="B48" s="52"/>
      <c r="C48" s="80"/>
      <c r="D48" s="81"/>
      <c r="E48" s="53"/>
      <c r="F48" s="49"/>
      <c r="G48" s="49"/>
      <c r="H48" s="49"/>
      <c r="I48" s="49"/>
      <c r="J48" s="49"/>
      <c r="K48" s="94"/>
      <c r="L48" s="50"/>
      <c r="M48" s="94"/>
      <c r="N48" s="49"/>
      <c r="O48" s="46"/>
      <c r="P48" s="103"/>
      <c r="Q48" s="110"/>
      <c r="R48" s="111"/>
      <c r="S48" s="50"/>
      <c r="T48" s="46"/>
      <c r="U48" s="128"/>
      <c r="V48" s="129"/>
    </row>
    <row r="49" spans="1:22" ht="14.25">
      <c r="A49" s="79"/>
      <c r="B49" s="52"/>
      <c r="C49" s="80"/>
      <c r="D49" s="81"/>
      <c r="E49" s="53"/>
      <c r="F49" s="49"/>
      <c r="G49" s="49"/>
      <c r="H49" s="49"/>
      <c r="I49" s="49"/>
      <c r="J49" s="49"/>
      <c r="K49" s="94"/>
      <c r="L49" s="50"/>
      <c r="M49" s="94"/>
      <c r="N49" s="49"/>
      <c r="O49" s="46"/>
      <c r="P49" s="103"/>
      <c r="Q49" s="110"/>
      <c r="R49" s="111"/>
      <c r="S49" s="50"/>
      <c r="T49" s="46"/>
      <c r="U49" s="128"/>
      <c r="V49" s="129"/>
    </row>
    <row r="50" spans="1:22" ht="14.25">
      <c r="A50" s="79"/>
      <c r="B50" s="52"/>
      <c r="C50" s="80"/>
      <c r="D50" s="81"/>
      <c r="E50" s="53"/>
      <c r="F50" s="49"/>
      <c r="G50" s="49"/>
      <c r="H50" s="49"/>
      <c r="I50" s="49"/>
      <c r="J50" s="49"/>
      <c r="K50" s="94"/>
      <c r="L50" s="50"/>
      <c r="M50" s="94"/>
      <c r="N50" s="49"/>
      <c r="O50" s="46"/>
      <c r="P50" s="103"/>
      <c r="Q50" s="110"/>
      <c r="R50" s="111"/>
      <c r="S50" s="50"/>
      <c r="T50" s="46"/>
      <c r="U50" s="128"/>
      <c r="V50" s="129"/>
    </row>
    <row r="51" spans="1:22" ht="14.25">
      <c r="A51" s="79"/>
      <c r="B51" s="52"/>
      <c r="C51" s="80"/>
      <c r="D51" s="81"/>
      <c r="E51" s="53"/>
      <c r="F51" s="49"/>
      <c r="G51" s="49"/>
      <c r="H51" s="49"/>
      <c r="I51" s="49"/>
      <c r="J51" s="49"/>
      <c r="K51" s="94"/>
      <c r="L51" s="50"/>
      <c r="M51" s="94"/>
      <c r="N51" s="49"/>
      <c r="O51" s="46"/>
      <c r="P51" s="103"/>
      <c r="Q51" s="110"/>
      <c r="R51" s="111"/>
      <c r="S51" s="50"/>
      <c r="T51" s="46"/>
      <c r="U51" s="128"/>
      <c r="V51" s="129"/>
    </row>
    <row r="52" spans="1:22" ht="15">
      <c r="A52" s="86" t="s">
        <v>79</v>
      </c>
      <c r="B52" s="87"/>
      <c r="C52" s="88">
        <f aca="true" t="shared" si="29" ref="C52:G52">SUM(C32:C51)</f>
        <v>0</v>
      </c>
      <c r="D52" s="88">
        <f t="shared" si="29"/>
        <v>0</v>
      </c>
      <c r="E52" s="88"/>
      <c r="F52" s="88"/>
      <c r="G52" s="88">
        <f t="shared" si="29"/>
        <v>0</v>
      </c>
      <c r="H52" s="88"/>
      <c r="I52" s="88"/>
      <c r="J52" s="88"/>
      <c r="K52" s="88">
        <f aca="true" t="shared" si="30" ref="K52:P52">SUM(K32:K51)</f>
        <v>0</v>
      </c>
      <c r="L52" s="88">
        <f t="shared" si="30"/>
        <v>0</v>
      </c>
      <c r="M52" s="107">
        <f>L52*20</f>
        <v>0</v>
      </c>
      <c r="N52" s="88"/>
      <c r="O52" s="88">
        <f t="shared" si="30"/>
        <v>0</v>
      </c>
      <c r="P52" s="88">
        <f t="shared" si="30"/>
        <v>0</v>
      </c>
      <c r="Q52" s="135"/>
      <c r="R52" s="136"/>
      <c r="S52" s="88"/>
      <c r="T52" s="88"/>
      <c r="U52" s="88">
        <f>SUM(U32:U51)</f>
        <v>0</v>
      </c>
      <c r="V52" s="137"/>
    </row>
    <row r="53" spans="1:21" ht="27" customHeight="1">
      <c r="A53" s="68"/>
      <c r="B53" s="69" t="s">
        <v>80</v>
      </c>
      <c r="C53" s="70"/>
      <c r="D53" s="70"/>
      <c r="E53" s="71"/>
      <c r="F53" s="71"/>
      <c r="G53" s="71"/>
      <c r="I53" s="101"/>
      <c r="J53" s="101"/>
      <c r="K53" s="101" t="s">
        <v>32</v>
      </c>
      <c r="L53" s="101"/>
      <c r="M53" s="101"/>
      <c r="N53" s="101"/>
      <c r="O53" s="101"/>
      <c r="P53" s="101"/>
      <c r="Q53" s="101"/>
      <c r="R53" s="126"/>
      <c r="S53" s="126"/>
      <c r="T53" s="126"/>
      <c r="U53" s="126"/>
    </row>
    <row r="55" spans="6:17" ht="14.25">
      <c r="F55" s="38"/>
      <c r="L55" s="39"/>
      <c r="Q55" s="38"/>
    </row>
    <row r="56" spans="2:17" ht="30" customHeight="1">
      <c r="B56" s="89"/>
      <c r="D56" s="39"/>
      <c r="F56" s="38"/>
      <c r="Q56" s="38"/>
    </row>
    <row r="57" spans="2:17" ht="14.25">
      <c r="B57" s="90"/>
      <c r="D57" s="39"/>
      <c r="F57" s="38"/>
      <c r="Q57" s="38"/>
    </row>
    <row r="58" spans="2:17" ht="14.25">
      <c r="B58" s="90"/>
      <c r="D58" s="39"/>
      <c r="F58" s="38"/>
      <c r="Q58" s="38"/>
    </row>
    <row r="59" spans="2:17" ht="14.25">
      <c r="B59" s="90"/>
      <c r="D59" s="39"/>
      <c r="F59" s="38"/>
      <c r="Q59" s="38"/>
    </row>
    <row r="60" spans="2:17" ht="14.25">
      <c r="B60" s="90"/>
      <c r="D60" s="39"/>
      <c r="F60" s="38"/>
      <c r="Q60" s="38"/>
    </row>
    <row r="61" spans="2:17" ht="14.25">
      <c r="B61" s="90"/>
      <c r="D61" s="39"/>
      <c r="F61" s="38"/>
      <c r="Q61" s="38"/>
    </row>
    <row r="62" spans="2:17" ht="14.25">
      <c r="B62" s="90"/>
      <c r="D62" s="39"/>
      <c r="F62" s="38"/>
      <c r="Q62" s="38"/>
    </row>
    <row r="63" spans="4:17" ht="14.25">
      <c r="D63" s="39"/>
      <c r="F63" s="38"/>
      <c r="Q63" s="38"/>
    </row>
  </sheetData>
  <sheetProtection/>
  <mergeCells count="7">
    <mergeCell ref="A1:U1"/>
    <mergeCell ref="A2:U2"/>
    <mergeCell ref="A26:B26"/>
    <mergeCell ref="A28:V28"/>
    <mergeCell ref="A29:V29"/>
    <mergeCell ref="A30:V30"/>
    <mergeCell ref="A52:B52"/>
  </mergeCells>
  <conditionalFormatting sqref="V4:V25">
    <cfRule type="cellIs" priority="1" dxfId="0" operator="notEqual" stopIfTrue="1">
      <formula>$S4</formula>
    </cfRule>
  </conditionalFormatting>
  <conditionalFormatting sqref="V32:V44 V47:V51">
    <cfRule type="cellIs" priority="1" dxfId="1" operator="notEqual" stopIfTrue="1">
      <formula>$S32</formula>
    </cfRule>
  </conditionalFormatting>
  <printOptions horizontalCentered="1"/>
  <pageMargins left="0.2" right="0.16" top="0.51" bottom="0.35" header="0.35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4"/>
  <sheetViews>
    <sheetView tabSelected="1" workbookViewId="0" topLeftCell="A10">
      <pane ySplit="2" topLeftCell="A54" activePane="bottomLeft" state="frozen"/>
      <selection pane="bottomLeft" activeCell="A10" sqref="A10:I59"/>
    </sheetView>
  </sheetViews>
  <sheetFormatPr defaultColWidth="9.00390625" defaultRowHeight="14.25"/>
  <cols>
    <col min="1" max="2" width="10.125" style="2" customWidth="1"/>
    <col min="3" max="3" width="11.875" style="2" customWidth="1"/>
    <col min="4" max="4" width="13.50390625" style="2" customWidth="1"/>
    <col min="5" max="5" width="14.625" style="3" customWidth="1"/>
    <col min="6" max="9" width="14.625" style="2" customWidth="1"/>
    <col min="10" max="11" width="9.00390625" style="2" customWidth="1"/>
    <col min="12" max="254" width="9.00390625" style="4" customWidth="1"/>
    <col min="255" max="16384" width="9.00390625" style="1" customWidth="1"/>
  </cols>
  <sheetData>
    <row r="1" spans="1:254" s="1" customFormat="1" ht="14.2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14.25">
      <c r="A2" s="5" t="s">
        <v>86</v>
      </c>
      <c r="B2" s="5" t="s">
        <v>87</v>
      </c>
      <c r="C2" s="5" t="s">
        <v>88</v>
      </c>
      <c r="D2" s="2"/>
      <c r="E2" s="6"/>
      <c r="F2" s="5" t="s">
        <v>89</v>
      </c>
      <c r="G2" s="5" t="s">
        <v>90</v>
      </c>
      <c r="H2" s="5" t="s">
        <v>91</v>
      </c>
      <c r="I2" s="2"/>
      <c r="J2" s="2" t="s">
        <v>92</v>
      </c>
      <c r="K2" s="2" t="s">
        <v>93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1" customFormat="1" ht="14.25">
      <c r="A3" s="7"/>
      <c r="B3" s="7">
        <v>10000</v>
      </c>
      <c r="C3" s="7">
        <v>40</v>
      </c>
      <c r="D3" s="2"/>
      <c r="E3" s="6" t="s">
        <v>94</v>
      </c>
      <c r="F3" s="7"/>
      <c r="G3" s="7">
        <v>10000</v>
      </c>
      <c r="H3" s="7">
        <v>0.05</v>
      </c>
      <c r="I3" s="2"/>
      <c r="J3" s="2">
        <v>180000</v>
      </c>
      <c r="K3" s="2">
        <f>IF(J3&lt;G3,J3*H3,IF(J3&lt;G4,G3*H3+(J3-G3)*H4,IF(J3&lt;G5,G3*H3+(G4-G3)*H4+(J3-G4)*H5,IF(J3&lt;G6,G3*H3+(G4-G3)*H4+(G5-G4)*H5+(J3-G5)*H6,IF(J3&lt;G7,G3*H3+(G4-G3)*H4+(G5-G4)*H5+(G6-G5)*H6+(J3-G6)*H7,G3*H3+(G4-G3)*H4+(G5-G4)*H5+(G6-G5)*H6+(G7-G6)*H7+(J3-G7)*H8)))))</f>
        <v>46500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1" customFormat="1" ht="14.25">
      <c r="A4" s="7">
        <v>10000</v>
      </c>
      <c r="B4" s="7">
        <v>15000</v>
      </c>
      <c r="C4" s="7">
        <v>75</v>
      </c>
      <c r="D4" s="2"/>
      <c r="E4" s="6" t="s">
        <v>95</v>
      </c>
      <c r="F4" s="7">
        <v>10000</v>
      </c>
      <c r="G4" s="7">
        <v>20000</v>
      </c>
      <c r="H4" s="7">
        <v>0.1</v>
      </c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1" customFormat="1" ht="14.25">
      <c r="A5" s="7">
        <v>15000</v>
      </c>
      <c r="B5" s="7">
        <v>20000</v>
      </c>
      <c r="C5" s="7">
        <v>90</v>
      </c>
      <c r="D5" s="2"/>
      <c r="E5" s="6" t="s">
        <v>96</v>
      </c>
      <c r="F5" s="7">
        <v>20000</v>
      </c>
      <c r="G5" s="7">
        <v>30000</v>
      </c>
      <c r="H5" s="7">
        <v>0.15</v>
      </c>
      <c r="I5" s="2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1" customFormat="1" ht="14.25">
      <c r="A6" s="7">
        <v>20000</v>
      </c>
      <c r="B6" s="7">
        <v>25000</v>
      </c>
      <c r="C6" s="7">
        <v>105</v>
      </c>
      <c r="D6" s="2"/>
      <c r="E6" s="6" t="s">
        <v>97</v>
      </c>
      <c r="F6" s="7">
        <v>30000</v>
      </c>
      <c r="G6" s="7">
        <v>40000</v>
      </c>
      <c r="H6" s="7">
        <v>0.2</v>
      </c>
      <c r="I6" s="2"/>
      <c r="J6" s="2"/>
      <c r="K6" s="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" customFormat="1" ht="14.25">
      <c r="A7" s="7">
        <v>25000</v>
      </c>
      <c r="B7" s="7">
        <v>30000</v>
      </c>
      <c r="C7" s="7">
        <v>120</v>
      </c>
      <c r="D7" s="2"/>
      <c r="E7" s="6" t="s">
        <v>98</v>
      </c>
      <c r="F7" s="7">
        <v>40000</v>
      </c>
      <c r="G7" s="7">
        <v>50000</v>
      </c>
      <c r="H7" s="7">
        <v>0.25</v>
      </c>
      <c r="I7" s="2"/>
      <c r="J7" s="2"/>
      <c r="K7" s="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" customFormat="1" ht="14.25">
      <c r="A8" s="7">
        <v>30000</v>
      </c>
      <c r="B8" s="7"/>
      <c r="C8" s="7">
        <v>135</v>
      </c>
      <c r="D8" s="2"/>
      <c r="E8" s="6" t="s">
        <v>99</v>
      </c>
      <c r="F8" s="7">
        <v>50000</v>
      </c>
      <c r="G8" s="7"/>
      <c r="H8" s="7">
        <v>0.3</v>
      </c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1" customFormat="1" ht="14.25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1" customFormat="1" ht="24.75" customHeight="1">
      <c r="A10" s="8" t="s">
        <v>100</v>
      </c>
      <c r="B10" s="8"/>
      <c r="C10" s="8"/>
      <c r="D10" s="8"/>
      <c r="E10" s="8"/>
      <c r="F10" s="8"/>
      <c r="G10" s="8"/>
      <c r="H10" s="8"/>
      <c r="I10" s="8"/>
      <c r="J10" s="26"/>
      <c r="K10" s="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46" s="1" customFormat="1" ht="40.5" customHeight="1">
      <c r="A11" s="9" t="s">
        <v>37</v>
      </c>
      <c r="B11" s="10" t="s">
        <v>101</v>
      </c>
      <c r="C11" s="11" t="s">
        <v>102</v>
      </c>
      <c r="D11" s="10" t="s">
        <v>103</v>
      </c>
      <c r="E11" s="12" t="s">
        <v>104</v>
      </c>
      <c r="F11" s="10" t="s">
        <v>105</v>
      </c>
      <c r="G11" s="10" t="s">
        <v>106</v>
      </c>
      <c r="H11" s="10" t="s">
        <v>107</v>
      </c>
      <c r="I11" s="27" t="s">
        <v>108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</row>
    <row r="12" spans="1:246" s="1" customFormat="1" ht="16.5">
      <c r="A12" s="13"/>
      <c r="B12" s="14"/>
      <c r="C12" s="15"/>
      <c r="D12" s="14"/>
      <c r="E12" s="16"/>
      <c r="F12" s="17"/>
      <c r="G12" s="17"/>
      <c r="H12" s="17"/>
      <c r="I12" s="2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254" s="1" customFormat="1" ht="16.5">
      <c r="A13" s="18"/>
      <c r="B13" s="14"/>
      <c r="C13" s="15"/>
      <c r="D13" s="14"/>
      <c r="E13" s="16"/>
      <c r="F13" s="19"/>
      <c r="G13" s="19"/>
      <c r="H13" s="19"/>
      <c r="I13" s="29"/>
      <c r="J13" s="2"/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1" customFormat="1" ht="16.5">
      <c r="A14" s="18"/>
      <c r="B14" s="14"/>
      <c r="C14" s="15"/>
      <c r="D14" s="14"/>
      <c r="E14" s="16"/>
      <c r="F14" s="17"/>
      <c r="G14" s="17"/>
      <c r="H14" s="17"/>
      <c r="I14" s="28"/>
      <c r="J14" s="2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1" customFormat="1" ht="16.5">
      <c r="A15" s="18"/>
      <c r="B15" s="14"/>
      <c r="C15" s="15"/>
      <c r="D15" s="14"/>
      <c r="E15" s="16"/>
      <c r="F15" s="17"/>
      <c r="G15" s="17"/>
      <c r="H15" s="17"/>
      <c r="I15" s="28"/>
      <c r="J15" s="2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1" customFormat="1" ht="16.5">
      <c r="A16" s="18"/>
      <c r="B16" s="14"/>
      <c r="C16" s="15"/>
      <c r="D16" s="14"/>
      <c r="E16" s="16"/>
      <c r="F16" s="17"/>
      <c r="G16" s="17"/>
      <c r="H16" s="17"/>
      <c r="I16" s="28"/>
      <c r="J16" s="2"/>
      <c r="K16" s="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1" customFormat="1" ht="16.5">
      <c r="A17" s="18"/>
      <c r="B17" s="14"/>
      <c r="C17" s="15"/>
      <c r="D17" s="14"/>
      <c r="E17" s="16"/>
      <c r="F17" s="17"/>
      <c r="G17" s="17"/>
      <c r="H17" s="17"/>
      <c r="I17" s="28"/>
      <c r="J17" s="2"/>
      <c r="K17" s="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1" customFormat="1" ht="16.5">
      <c r="A18" s="13"/>
      <c r="B18" s="20"/>
      <c r="C18" s="15"/>
      <c r="D18" s="20"/>
      <c r="E18" s="16"/>
      <c r="F18" s="20"/>
      <c r="G18" s="20"/>
      <c r="H18" s="20"/>
      <c r="I18" s="30"/>
      <c r="J18" s="2"/>
      <c r="K18" s="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1" customFormat="1" ht="16.5">
      <c r="A19" s="13"/>
      <c r="B19" s="20"/>
      <c r="C19" s="15"/>
      <c r="D19" s="20"/>
      <c r="E19" s="16"/>
      <c r="F19" s="20"/>
      <c r="G19" s="20"/>
      <c r="H19" s="20"/>
      <c r="I19" s="30"/>
      <c r="J19" s="2"/>
      <c r="K19" s="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1" customFormat="1" ht="16.5">
      <c r="A20" s="18"/>
      <c r="B20" s="14"/>
      <c r="C20" s="15"/>
      <c r="D20" s="14"/>
      <c r="E20" s="16"/>
      <c r="F20" s="17"/>
      <c r="G20" s="17"/>
      <c r="H20" s="17"/>
      <c r="I20" s="28"/>
      <c r="J20" s="2"/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1" customFormat="1" ht="16.5">
      <c r="A21" s="18"/>
      <c r="B21" s="14"/>
      <c r="C21" s="15"/>
      <c r="D21" s="14"/>
      <c r="E21" s="16"/>
      <c r="F21" s="19"/>
      <c r="G21" s="19"/>
      <c r="H21" s="19"/>
      <c r="I21" s="29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1" customFormat="1" ht="16.5">
      <c r="A22" s="18"/>
      <c r="B22" s="14"/>
      <c r="C22" s="15"/>
      <c r="D22" s="14"/>
      <c r="E22" s="16"/>
      <c r="F22" s="19"/>
      <c r="G22" s="19"/>
      <c r="H22" s="19"/>
      <c r="I22" s="29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1" customFormat="1" ht="16.5">
      <c r="A23" s="18"/>
      <c r="B23" s="14"/>
      <c r="C23" s="15"/>
      <c r="D23" s="14"/>
      <c r="E23" s="16"/>
      <c r="F23" s="17"/>
      <c r="G23" s="17"/>
      <c r="H23" s="17"/>
      <c r="I23" s="28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" customFormat="1" ht="16.5">
      <c r="A24" s="18"/>
      <c r="B24" s="14"/>
      <c r="C24" s="15"/>
      <c r="D24" s="14"/>
      <c r="E24" s="16"/>
      <c r="F24" s="17"/>
      <c r="G24" s="17"/>
      <c r="H24" s="17"/>
      <c r="I24" s="28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" customFormat="1" ht="16.5">
      <c r="A25" s="18"/>
      <c r="B25" s="14"/>
      <c r="C25" s="15"/>
      <c r="D25" s="14"/>
      <c r="E25" s="16"/>
      <c r="F25" s="17"/>
      <c r="G25" s="17"/>
      <c r="H25" s="17"/>
      <c r="I25" s="28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1" customFormat="1" ht="16.5">
      <c r="A26" s="18"/>
      <c r="B26" s="14"/>
      <c r="C26" s="15"/>
      <c r="D26" s="14"/>
      <c r="E26" s="16"/>
      <c r="F26" s="17"/>
      <c r="G26" s="17"/>
      <c r="H26" s="17"/>
      <c r="I26" s="28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1" customFormat="1" ht="16.5">
      <c r="A27" s="18"/>
      <c r="B27" s="14"/>
      <c r="C27" s="15"/>
      <c r="D27" s="14"/>
      <c r="E27" s="16"/>
      <c r="F27" s="17"/>
      <c r="G27" s="17"/>
      <c r="H27" s="17"/>
      <c r="I27" s="28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1" customFormat="1" ht="16.5">
      <c r="A28" s="18"/>
      <c r="B28" s="14"/>
      <c r="C28" s="15"/>
      <c r="D28" s="14"/>
      <c r="E28" s="16"/>
      <c r="F28" s="17"/>
      <c r="G28" s="17"/>
      <c r="H28" s="17"/>
      <c r="I28" s="28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1" customFormat="1" ht="16.5">
      <c r="A29" s="18"/>
      <c r="B29" s="14"/>
      <c r="C29" s="15"/>
      <c r="D29" s="14"/>
      <c r="E29" s="16"/>
      <c r="F29" s="17"/>
      <c r="G29" s="17"/>
      <c r="H29" s="17"/>
      <c r="I29" s="28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" customFormat="1" ht="16.5">
      <c r="A30" s="18"/>
      <c r="B30" s="14"/>
      <c r="C30" s="15"/>
      <c r="D30" s="14"/>
      <c r="E30" s="16"/>
      <c r="F30" s="17"/>
      <c r="G30" s="17"/>
      <c r="H30" s="17"/>
      <c r="I30" s="28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1" customFormat="1" ht="16.5">
      <c r="A31" s="18"/>
      <c r="B31" s="14"/>
      <c r="C31" s="15"/>
      <c r="D31" s="14"/>
      <c r="E31" s="16"/>
      <c r="F31" s="17"/>
      <c r="G31" s="17"/>
      <c r="H31" s="17"/>
      <c r="I31" s="28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1" customFormat="1" ht="16.5">
      <c r="A32" s="18"/>
      <c r="B32" s="14"/>
      <c r="C32" s="15"/>
      <c r="D32" s="14"/>
      <c r="E32" s="16"/>
      <c r="F32" s="17"/>
      <c r="G32" s="17"/>
      <c r="H32" s="17"/>
      <c r="I32" s="28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1" customFormat="1" ht="16.5">
      <c r="A33" s="18"/>
      <c r="B33" s="14"/>
      <c r="C33" s="15"/>
      <c r="D33" s="14"/>
      <c r="E33" s="16"/>
      <c r="F33" s="17"/>
      <c r="G33" s="17"/>
      <c r="H33" s="17"/>
      <c r="I33" s="28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1" customFormat="1" ht="16.5">
      <c r="A34" s="18"/>
      <c r="B34" s="14"/>
      <c r="C34" s="15"/>
      <c r="D34" s="14"/>
      <c r="E34" s="16"/>
      <c r="F34" s="17"/>
      <c r="G34" s="17"/>
      <c r="H34" s="17"/>
      <c r="I34" s="28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1" customFormat="1" ht="16.5">
      <c r="A35" s="18"/>
      <c r="B35" s="14"/>
      <c r="C35" s="15"/>
      <c r="D35" s="14"/>
      <c r="E35" s="16"/>
      <c r="F35" s="17"/>
      <c r="G35" s="17"/>
      <c r="H35" s="17"/>
      <c r="I35" s="28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1" customFormat="1" ht="16.5">
      <c r="A36" s="18"/>
      <c r="B36" s="14"/>
      <c r="C36" s="15"/>
      <c r="D36" s="14"/>
      <c r="E36" s="16"/>
      <c r="F36" s="17"/>
      <c r="G36" s="17"/>
      <c r="H36" s="17"/>
      <c r="I36" s="28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1" customFormat="1" ht="16.5">
      <c r="A37" s="18"/>
      <c r="B37" s="14"/>
      <c r="C37" s="15"/>
      <c r="D37" s="14"/>
      <c r="E37" s="16"/>
      <c r="F37" s="17"/>
      <c r="G37" s="17"/>
      <c r="H37" s="17"/>
      <c r="I37" s="28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1" customFormat="1" ht="16.5">
      <c r="A38" s="18"/>
      <c r="B38" s="14"/>
      <c r="C38" s="15"/>
      <c r="D38" s="14"/>
      <c r="E38" s="16"/>
      <c r="F38" s="17"/>
      <c r="G38" s="17"/>
      <c r="H38" s="17"/>
      <c r="I38" s="28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1" customFormat="1" ht="16.5">
      <c r="A39" s="18"/>
      <c r="B39" s="14"/>
      <c r="C39" s="15"/>
      <c r="D39" s="14"/>
      <c r="E39" s="16"/>
      <c r="F39" s="17"/>
      <c r="G39" s="17"/>
      <c r="H39" s="17"/>
      <c r="I39" s="28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1" customFormat="1" ht="16.5">
      <c r="A40" s="18"/>
      <c r="B40" s="14"/>
      <c r="C40" s="15"/>
      <c r="D40" s="14"/>
      <c r="E40" s="16"/>
      <c r="F40" s="17"/>
      <c r="G40" s="17"/>
      <c r="H40" s="17"/>
      <c r="I40" s="28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1" customFormat="1" ht="16.5">
      <c r="A41" s="18"/>
      <c r="B41" s="14"/>
      <c r="C41" s="15"/>
      <c r="D41" s="14"/>
      <c r="E41" s="16"/>
      <c r="F41" s="17"/>
      <c r="G41" s="17"/>
      <c r="H41" s="17"/>
      <c r="I41" s="28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1" customFormat="1" ht="16.5">
      <c r="A42" s="18"/>
      <c r="B42" s="14"/>
      <c r="C42" s="15"/>
      <c r="D42" s="14"/>
      <c r="E42" s="16"/>
      <c r="F42" s="17"/>
      <c r="G42" s="17"/>
      <c r="H42" s="17"/>
      <c r="I42" s="28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1" customFormat="1" ht="16.5">
      <c r="A43" s="18"/>
      <c r="B43" s="14"/>
      <c r="C43" s="15"/>
      <c r="D43" s="14"/>
      <c r="E43" s="16"/>
      <c r="F43" s="17"/>
      <c r="G43" s="17"/>
      <c r="H43" s="17"/>
      <c r="I43" s="28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1" customFormat="1" ht="16.5">
      <c r="A44" s="18"/>
      <c r="B44" s="14"/>
      <c r="C44" s="15"/>
      <c r="D44" s="14"/>
      <c r="E44" s="16"/>
      <c r="F44" s="17"/>
      <c r="G44" s="17"/>
      <c r="H44" s="17"/>
      <c r="I44" s="28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1" customFormat="1" ht="16.5">
      <c r="A45" s="18"/>
      <c r="B45" s="14"/>
      <c r="C45" s="15"/>
      <c r="D45" s="14"/>
      <c r="E45" s="16"/>
      <c r="F45" s="17"/>
      <c r="G45" s="17"/>
      <c r="H45" s="17"/>
      <c r="I45" s="28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s="1" customFormat="1" ht="16.5">
      <c r="A46" s="13"/>
      <c r="B46" s="21"/>
      <c r="C46" s="15"/>
      <c r="D46" s="21"/>
      <c r="E46" s="16"/>
      <c r="F46" s="17"/>
      <c r="G46" s="19"/>
      <c r="H46" s="17"/>
      <c r="I46" s="29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s="1" customFormat="1" ht="16.5">
      <c r="A47" s="18"/>
      <c r="B47" s="14"/>
      <c r="C47" s="15"/>
      <c r="D47" s="14"/>
      <c r="E47" s="16"/>
      <c r="F47" s="17"/>
      <c r="G47" s="17"/>
      <c r="H47" s="17"/>
      <c r="I47" s="28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1" customFormat="1" ht="16.5">
      <c r="A48" s="18"/>
      <c r="B48" s="14"/>
      <c r="C48" s="15"/>
      <c r="D48" s="14"/>
      <c r="E48" s="16"/>
      <c r="F48" s="17"/>
      <c r="G48" s="17"/>
      <c r="H48" s="17"/>
      <c r="I48" s="28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1" customFormat="1" ht="16.5">
      <c r="A49" s="18"/>
      <c r="B49" s="14"/>
      <c r="C49" s="15"/>
      <c r="D49" s="14"/>
      <c r="E49" s="16"/>
      <c r="F49" s="17"/>
      <c r="G49" s="19"/>
      <c r="H49" s="17"/>
      <c r="I49" s="28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1" customFormat="1" ht="16.5">
      <c r="A50" s="18"/>
      <c r="B50" s="14"/>
      <c r="C50" s="15"/>
      <c r="D50" s="14"/>
      <c r="E50" s="16"/>
      <c r="F50" s="17"/>
      <c r="G50" s="19"/>
      <c r="H50" s="17"/>
      <c r="I50" s="28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1" customFormat="1" ht="16.5">
      <c r="A51" s="18"/>
      <c r="B51" s="14"/>
      <c r="C51" s="15"/>
      <c r="D51" s="14"/>
      <c r="E51" s="16"/>
      <c r="F51" s="17"/>
      <c r="G51" s="17"/>
      <c r="H51" s="17"/>
      <c r="I51" s="28"/>
      <c r="J51" s="2"/>
      <c r="K51" s="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1" customFormat="1" ht="16.5">
      <c r="A52" s="18"/>
      <c r="B52" s="14"/>
      <c r="C52" s="15"/>
      <c r="D52" s="14"/>
      <c r="E52" s="16"/>
      <c r="F52" s="17"/>
      <c r="G52" s="17"/>
      <c r="H52" s="17"/>
      <c r="I52" s="28"/>
      <c r="J52" s="2"/>
      <c r="K52" s="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1" customFormat="1" ht="16.5">
      <c r="A53" s="18"/>
      <c r="B53" s="14"/>
      <c r="C53" s="15"/>
      <c r="D53" s="14"/>
      <c r="E53" s="16"/>
      <c r="F53" s="17"/>
      <c r="G53" s="17"/>
      <c r="H53" s="17"/>
      <c r="I53" s="28"/>
      <c r="J53" s="2"/>
      <c r="K53" s="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1" customFormat="1" ht="16.5">
      <c r="A54" s="18"/>
      <c r="B54" s="14"/>
      <c r="C54" s="15"/>
      <c r="D54" s="14"/>
      <c r="E54" s="16"/>
      <c r="F54" s="17"/>
      <c r="G54" s="17"/>
      <c r="H54" s="17"/>
      <c r="I54" s="28"/>
      <c r="J54" s="2"/>
      <c r="K54" s="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1" customFormat="1" ht="16.5">
      <c r="A55" s="18"/>
      <c r="B55" s="14"/>
      <c r="C55" s="15"/>
      <c r="D55" s="14"/>
      <c r="E55" s="16"/>
      <c r="F55" s="17"/>
      <c r="G55" s="17"/>
      <c r="H55" s="17"/>
      <c r="I55" s="28"/>
      <c r="J55" s="2"/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1" customFormat="1" ht="16.5">
      <c r="A56" s="18"/>
      <c r="B56" s="14"/>
      <c r="C56" s="15"/>
      <c r="D56" s="14"/>
      <c r="E56" s="16"/>
      <c r="F56" s="17"/>
      <c r="G56" s="17"/>
      <c r="H56" s="17"/>
      <c r="I56" s="28"/>
      <c r="J56" s="2"/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1" customFormat="1" ht="16.5">
      <c r="A57" s="18"/>
      <c r="B57" s="14"/>
      <c r="C57" s="15"/>
      <c r="D57" s="14"/>
      <c r="E57" s="16"/>
      <c r="F57" s="17"/>
      <c r="G57" s="17"/>
      <c r="H57" s="17"/>
      <c r="I57" s="28"/>
      <c r="J57" s="2"/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1" customFormat="1" ht="16.5">
      <c r="A58" s="18"/>
      <c r="B58" s="14"/>
      <c r="C58" s="15"/>
      <c r="D58" s="14"/>
      <c r="E58" s="16"/>
      <c r="F58" s="17"/>
      <c r="G58" s="17"/>
      <c r="H58" s="17"/>
      <c r="I58" s="28"/>
      <c r="J58" s="2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1" customFormat="1" ht="16.5">
      <c r="A59" s="18"/>
      <c r="B59" s="14"/>
      <c r="C59" s="15"/>
      <c r="D59" s="14"/>
      <c r="E59" s="16"/>
      <c r="F59" s="17"/>
      <c r="G59" s="17"/>
      <c r="H59" s="17"/>
      <c r="I59" s="28"/>
      <c r="J59" s="2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1" customFormat="1" ht="16.5">
      <c r="A60" s="18"/>
      <c r="B60" s="14"/>
      <c r="C60" s="15"/>
      <c r="D60" s="14"/>
      <c r="E60" s="16"/>
      <c r="F60" s="17"/>
      <c r="G60" s="17"/>
      <c r="H60" s="17"/>
      <c r="I60" s="28"/>
      <c r="J60" s="2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1" customFormat="1" ht="16.5">
      <c r="A61" s="18"/>
      <c r="B61" s="14"/>
      <c r="C61" s="15"/>
      <c r="D61" s="14"/>
      <c r="E61" s="16"/>
      <c r="F61" s="17"/>
      <c r="G61" s="17"/>
      <c r="H61" s="17"/>
      <c r="I61" s="28"/>
      <c r="J61" s="2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1" customFormat="1" ht="16.5">
      <c r="A62" s="18"/>
      <c r="B62" s="14"/>
      <c r="C62" s="15"/>
      <c r="D62" s="14"/>
      <c r="E62" s="16"/>
      <c r="F62" s="17"/>
      <c r="G62" s="17"/>
      <c r="H62" s="17"/>
      <c r="I62" s="28"/>
      <c r="J62" s="2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1" customFormat="1" ht="16.5">
      <c r="A63" s="18"/>
      <c r="B63" s="14"/>
      <c r="C63" s="15"/>
      <c r="D63" s="14"/>
      <c r="E63" s="16"/>
      <c r="F63" s="19"/>
      <c r="G63" s="19"/>
      <c r="H63" s="19"/>
      <c r="I63" s="29"/>
      <c r="J63" s="2"/>
      <c r="K63" s="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1" customFormat="1" ht="17.25">
      <c r="A64" s="22"/>
      <c r="B64" s="23"/>
      <c r="C64" s="24"/>
      <c r="D64" s="23"/>
      <c r="E64" s="25"/>
      <c r="F64" s="23"/>
      <c r="G64" s="23"/>
      <c r="H64" s="23"/>
      <c r="I64" s="31"/>
      <c r="J64" s="2"/>
      <c r="K64" s="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</sheetData>
  <sheetProtection/>
  <mergeCells count="1">
    <mergeCell ref="A10:I1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2014-12-16T08:09:43Z</cp:lastPrinted>
  <dcterms:created xsi:type="dcterms:W3CDTF">2014-10-14T02:24:37Z</dcterms:created>
  <dcterms:modified xsi:type="dcterms:W3CDTF">2017-06-15T12:52:24Z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false</vt:bool>
  </property>
</Properties>
</file>